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10" yWindow="135" windowWidth="13200" windowHeight="9090" firstSheet="1" activeTab="9"/>
  </bookViews>
  <sheets>
    <sheet name="CTRL" sheetId="1" state="hidden" r:id="rId1"/>
    <sheet name="SL" sheetId="2" r:id="rId2"/>
    <sheet name="SL (rozh)" sheetId="3" state="hidden" r:id="rId3"/>
    <sheet name="SL E2" sheetId="4" r:id="rId4"/>
    <sheet name="E1" sheetId="5" r:id="rId5"/>
    <sheet name="E2" sheetId="6" r:id="rId6"/>
    <sheet name="E3" sheetId="7" r:id="rId7"/>
    <sheet name="after1st" sheetId="8" r:id="rId8"/>
    <sheet name="after2nd" sheetId="9" r:id="rId9"/>
    <sheet name="after3rd" sheetId="10" r:id="rId10"/>
    <sheet name="PR" sheetId="11" r:id="rId11"/>
    <sheet name="GC" sheetId="12" r:id="rId12"/>
    <sheet name="Payroll" sheetId="13" state="hidden" r:id="rId13"/>
  </sheets>
  <definedNames>
    <definedName name="STARTOVKA">'SL'!$B$12:$H$79</definedName>
  </definedNames>
  <calcPr fullCalcOnLoad="1"/>
</workbook>
</file>

<file path=xl/sharedStrings.xml><?xml version="1.0" encoding="utf-8"?>
<sst xmlns="http://schemas.openxmlformats.org/spreadsheetml/2006/main" count="4178" uniqueCount="471">
  <si>
    <t>POŘ.</t>
  </si>
  <si>
    <t>ST.Č.</t>
  </si>
  <si>
    <t>KÓD UCI</t>
  </si>
  <si>
    <t>PŘÍJMENÍ A JMÉNO</t>
  </si>
  <si>
    <t>KLUB</t>
  </si>
  <si>
    <t>LICENCE</t>
  </si>
  <si>
    <t>BODY/ČAS</t>
  </si>
  <si>
    <t>KOLA +/- / ZTRÁTA</t>
  </si>
  <si>
    <t>Rank</t>
  </si>
  <si>
    <t>Race no.</t>
  </si>
  <si>
    <t>UCI code</t>
  </si>
  <si>
    <t>Surname and name</t>
  </si>
  <si>
    <t>Licence</t>
  </si>
  <si>
    <t>Points/Time</t>
  </si>
  <si>
    <t>Laps +/- / GAP</t>
  </si>
  <si>
    <t>Group</t>
  </si>
  <si>
    <t>DRUŽSTVO</t>
  </si>
  <si>
    <t>BONIFIKACE</t>
  </si>
  <si>
    <t>Bonification</t>
  </si>
  <si>
    <t>Legend: / DNF Did Not Finish - nedokončil / DNS Did Not Start - nestartoval / DSQ Disqualified - diskvalifikován / REL Relegated - odvolán</t>
  </si>
  <si>
    <t>Průměrná rychlost / Average Speed: km/h</t>
  </si>
  <si>
    <t>Startovní listina / Start list</t>
  </si>
  <si>
    <t>TJ FAVORIT BRNO</t>
  </si>
  <si>
    <t>Team</t>
  </si>
  <si>
    <t>DUKLA  PRAHA</t>
  </si>
  <si>
    <t>KAT</t>
  </si>
  <si>
    <t>Cat</t>
  </si>
  <si>
    <t>JUNIOŘI   / JUNIORS</t>
  </si>
  <si>
    <t>MAPEI CYKLO KAŇKOVSKÝ</t>
  </si>
  <si>
    <t>CK FESO PETŘVALD</t>
  </si>
  <si>
    <t>TJ KOVO PRAHA</t>
  </si>
  <si>
    <t>CK WINDOOR´S Příbram</t>
  </si>
  <si>
    <t>I, IV</t>
  </si>
  <si>
    <t>III</t>
  </si>
  <si>
    <t>rychlostní</t>
  </si>
  <si>
    <t>ehs</t>
  </si>
  <si>
    <t>cj</t>
  </si>
  <si>
    <t>vs</t>
  </si>
  <si>
    <t>bílý / white</t>
  </si>
  <si>
    <t>žlutý / yellow</t>
  </si>
  <si>
    <t>DNF</t>
  </si>
  <si>
    <t>51.</t>
  </si>
  <si>
    <t>61.</t>
  </si>
  <si>
    <t>60.</t>
  </si>
  <si>
    <t>59.</t>
  </si>
  <si>
    <t>52.</t>
  </si>
  <si>
    <t>58.</t>
  </si>
  <si>
    <t>55.</t>
  </si>
  <si>
    <t>57.</t>
  </si>
  <si>
    <t>56.</t>
  </si>
  <si>
    <t>54.</t>
  </si>
  <si>
    <t>22.</t>
  </si>
  <si>
    <t>53.</t>
  </si>
  <si>
    <t>50.</t>
  </si>
  <si>
    <t>49.</t>
  </si>
  <si>
    <t>41.</t>
  </si>
  <si>
    <t>48.</t>
  </si>
  <si>
    <t>43.</t>
  </si>
  <si>
    <t>47.</t>
  </si>
  <si>
    <t>46.</t>
  </si>
  <si>
    <t>45.</t>
  </si>
  <si>
    <t>12.</t>
  </si>
  <si>
    <t>44.</t>
  </si>
  <si>
    <t>34.</t>
  </si>
  <si>
    <t>30.</t>
  </si>
  <si>
    <t>42.</t>
  </si>
  <si>
    <t>40.</t>
  </si>
  <si>
    <t>39.</t>
  </si>
  <si>
    <t>9.</t>
  </si>
  <si>
    <t>38.</t>
  </si>
  <si>
    <t>37.</t>
  </si>
  <si>
    <t>32.</t>
  </si>
  <si>
    <t>36.</t>
  </si>
  <si>
    <t>35.</t>
  </si>
  <si>
    <t>20.</t>
  </si>
  <si>
    <t>33.</t>
  </si>
  <si>
    <t>5.</t>
  </si>
  <si>
    <t>31.</t>
  </si>
  <si>
    <t>2.</t>
  </si>
  <si>
    <t>29.</t>
  </si>
  <si>
    <t>26.</t>
  </si>
  <si>
    <t>28.</t>
  </si>
  <si>
    <t>27.</t>
  </si>
  <si>
    <t>18.</t>
  </si>
  <si>
    <t>25.</t>
  </si>
  <si>
    <t>13.</t>
  </si>
  <si>
    <t>24.</t>
  </si>
  <si>
    <t>21.</t>
  </si>
  <si>
    <t>23.</t>
  </si>
  <si>
    <t>15.</t>
  </si>
  <si>
    <t>19.</t>
  </si>
  <si>
    <t>17.</t>
  </si>
  <si>
    <t>16.</t>
  </si>
  <si>
    <t>7.</t>
  </si>
  <si>
    <t>14.</t>
  </si>
  <si>
    <t>11.</t>
  </si>
  <si>
    <t>3.</t>
  </si>
  <si>
    <t>10.</t>
  </si>
  <si>
    <t>8.</t>
  </si>
  <si>
    <t>6.</t>
  </si>
  <si>
    <t>4.</t>
  </si>
  <si>
    <t>1.</t>
  </si>
  <si>
    <t>penalizace</t>
  </si>
  <si>
    <t>4 etapa</t>
  </si>
  <si>
    <t>3.etapa</t>
  </si>
  <si>
    <t>2. etapa</t>
  </si>
  <si>
    <t>1.etapa</t>
  </si>
  <si>
    <t>JUNIOŘI / JUNIORS</t>
  </si>
  <si>
    <t>Výsledková listina / Result list</t>
  </si>
  <si>
    <t>1. ET</t>
  </si>
  <si>
    <t>2. ET</t>
  </si>
  <si>
    <t>3. ET</t>
  </si>
  <si>
    <t>4. ET</t>
  </si>
  <si>
    <t>CELKEM</t>
  </si>
  <si>
    <t>Total</t>
  </si>
  <si>
    <t>BODOVACÍ SOUTĚŽ JEDNOTLIVCŮ  /  INDIVIDUAL POINT COMPETITION</t>
  </si>
  <si>
    <t>VRCHAŘSKÁ SOUTĚŽ  /  MOUNTAIN COMPETITION</t>
  </si>
  <si>
    <t>SLOŽENÍ DRUŽSTVA</t>
  </si>
  <si>
    <t>1.ET .</t>
  </si>
  <si>
    <t>2. ET.</t>
  </si>
  <si>
    <t>3. ET.</t>
  </si>
  <si>
    <t>4. ET.</t>
  </si>
  <si>
    <t>CELKOVĚ</t>
  </si>
  <si>
    <t>ZTRÁTA</t>
  </si>
  <si>
    <t>Composition of group</t>
  </si>
  <si>
    <t>1st st</t>
  </si>
  <si>
    <t>2nd st.</t>
  </si>
  <si>
    <t>3rd st.</t>
  </si>
  <si>
    <t>4th st.</t>
  </si>
  <si>
    <t>Overall</t>
  </si>
  <si>
    <t>Gap</t>
  </si>
  <si>
    <t>SOUTĚŽ DRUŽSTEV  /  GROUP COMPETITION</t>
  </si>
  <si>
    <t>V Ý P L A T N Í   L I S T I N A  /   P A Y R O L L</t>
  </si>
  <si>
    <t>ZA ETAPU / PER STAGE</t>
  </si>
  <si>
    <t xml:space="preserve">PODPIS </t>
  </si>
  <si>
    <t>ETAPA / Stage</t>
  </si>
  <si>
    <t>TOTAL</t>
  </si>
  <si>
    <t>Signature</t>
  </si>
  <si>
    <t>1.  /  1st</t>
  </si>
  <si>
    <t>2. / 2nd</t>
  </si>
  <si>
    <t>3. / 3.rd</t>
  </si>
  <si>
    <t>4. / 4th</t>
  </si>
  <si>
    <t>TOTAL 1</t>
  </si>
  <si>
    <t>TOTAL 2</t>
  </si>
  <si>
    <t>CELKEM / SUMMARY</t>
  </si>
  <si>
    <t>ZA DRES / PER JERSEY</t>
  </si>
  <si>
    <t>CELKOVÉ UMÍSTĚNÍ / OVERALL STANDING</t>
  </si>
  <si>
    <t>Sprinterská prémie / Sprint premie</t>
  </si>
  <si>
    <t>1. / 1st</t>
  </si>
  <si>
    <t>62.</t>
  </si>
  <si>
    <t>63.</t>
  </si>
  <si>
    <t>64.</t>
  </si>
  <si>
    <t>65.</t>
  </si>
  <si>
    <t>66.</t>
  </si>
  <si>
    <t>1. etapa / 1st stage</t>
  </si>
  <si>
    <t>Nositelé trikotů pro druhou etapu / Jersey holders for the second etape</t>
  </si>
  <si>
    <t xml:space="preserve"> po 1. etapě / after 1st stage</t>
  </si>
  <si>
    <t>DNS</t>
  </si>
  <si>
    <t>No</t>
  </si>
  <si>
    <t>Prize</t>
  </si>
  <si>
    <t>No (Sum)</t>
  </si>
  <si>
    <t>Sum</t>
  </si>
  <si>
    <t>JUNIOR</t>
  </si>
  <si>
    <t>CZE19940507</t>
  </si>
  <si>
    <t>ŠAFÁŘ Jakub</t>
  </si>
  <si>
    <t>KADET</t>
  </si>
  <si>
    <t>POL19960612</t>
  </si>
  <si>
    <t>KPO-103</t>
  </si>
  <si>
    <t>POL19940717</t>
  </si>
  <si>
    <t>KUBIAK Patryk</t>
  </si>
  <si>
    <t>PROFI SPORT GHOST TEAM CHEB</t>
  </si>
  <si>
    <t>ELITE ženy</t>
  </si>
  <si>
    <t>MAP</t>
  </si>
  <si>
    <t>CZE19940423</t>
  </si>
  <si>
    <t>PONIKELSKÝ Ondřej</t>
  </si>
  <si>
    <t>CZE19941020</t>
  </si>
  <si>
    <t>VENC Lukáš</t>
  </si>
  <si>
    <t>CZE19941024</t>
  </si>
  <si>
    <t>LANT Antonín</t>
  </si>
  <si>
    <t>CYKLISTIKA PRO VŠECHNY KRNOV</t>
  </si>
  <si>
    <t>CZE19950209</t>
  </si>
  <si>
    <t>LICHNOVSKÝ Luděk</t>
  </si>
  <si>
    <t>CZE19940409</t>
  </si>
  <si>
    <t>URBÁŠEK Jan</t>
  </si>
  <si>
    <t>TJ UNIČOV</t>
  </si>
  <si>
    <t>CZE19950830</t>
  </si>
  <si>
    <t>FIALA Petr</t>
  </si>
  <si>
    <t>CZE19940222</t>
  </si>
  <si>
    <t>DOLEŽEL Radovan</t>
  </si>
  <si>
    <t>CZE19940419</t>
  </si>
  <si>
    <t>FRKAL Jakub</t>
  </si>
  <si>
    <t>TJ SIGMA HRANICE</t>
  </si>
  <si>
    <t>CZE19941002</t>
  </si>
  <si>
    <t>KŘÍVÁNEK Tomáš</t>
  </si>
  <si>
    <t>SKC PROSTĚJOV</t>
  </si>
  <si>
    <t>CZE19940414</t>
  </si>
  <si>
    <t>MALEC Tomáš</t>
  </si>
  <si>
    <t>CZE19941222</t>
  </si>
  <si>
    <t>KOTT Ondřej</t>
  </si>
  <si>
    <t>CZE19940926</t>
  </si>
  <si>
    <t>SKÁLA Jan</t>
  </si>
  <si>
    <t>CZE19940303</t>
  </si>
  <si>
    <t>VALEŠ Adam</t>
  </si>
  <si>
    <t>CK EPIC DOHŇANY</t>
  </si>
  <si>
    <t>SVK19940216</t>
  </si>
  <si>
    <t>Místo konání / Place: Lanškroun (CZE)</t>
  </si>
  <si>
    <t>modré puntíky / blue dots</t>
  </si>
  <si>
    <t>červené puntíky / red dots</t>
  </si>
  <si>
    <t>ČAS STARTU</t>
  </si>
  <si>
    <t>Start time</t>
  </si>
  <si>
    <t>RSC COTTBUS</t>
  </si>
  <si>
    <t>COT</t>
  </si>
  <si>
    <t>DUK</t>
  </si>
  <si>
    <t>ALK</t>
  </si>
  <si>
    <t>KLASIŃSKI Łukasz</t>
  </si>
  <si>
    <t>SVK19941210</t>
  </si>
  <si>
    <t>KOVÁČIK Juraj</t>
  </si>
  <si>
    <t>SVK19941227</t>
  </si>
  <si>
    <t>KRAJÍČEK Matej</t>
  </si>
  <si>
    <t>HRUŠKA Marian</t>
  </si>
  <si>
    <t>2. etapa / 2nd stage</t>
  </si>
  <si>
    <t>STOPKY</t>
  </si>
  <si>
    <t>GAP</t>
  </si>
  <si>
    <t>Com.no.: 23/24</t>
  </si>
  <si>
    <t>Com.no.: 24/24</t>
  </si>
  <si>
    <t>Com.no.: 22/24</t>
  </si>
  <si>
    <t>Com.no.: 21/24</t>
  </si>
  <si>
    <t>Com.no.: 5/24</t>
  </si>
  <si>
    <t>Com.no.: 9/24</t>
  </si>
  <si>
    <t>Com.no.: 3/24</t>
  </si>
  <si>
    <t>Com.no.: 7/24</t>
  </si>
  <si>
    <t>Com.no.: 1/24</t>
  </si>
  <si>
    <t xml:space="preserve">        ETAPA / Stage</t>
  </si>
  <si>
    <t>R E G I O N E M   O R L I C K A   L A N Š K R O U N   2 0 1 2</t>
  </si>
  <si>
    <t>26. ročník mezinárodního cyklistického závodu juniorů / 26th annual of international cycling race of juniors</t>
  </si>
  <si>
    <t>Datum / Date: 10.08.2012</t>
  </si>
  <si>
    <t>Délka / Distance:  272 km</t>
  </si>
  <si>
    <t>GER19940831</t>
  </si>
  <si>
    <t>WILLWOHL Willi</t>
  </si>
  <si>
    <t>BRA042148-11</t>
  </si>
  <si>
    <t>GER19941213</t>
  </si>
  <si>
    <t>HERRMANN Jonathan</t>
  </si>
  <si>
    <t>BRA081993-11</t>
  </si>
  <si>
    <t>GER19950510</t>
  </si>
  <si>
    <t>ROHDE Leon</t>
  </si>
  <si>
    <t>BRA062166-11</t>
  </si>
  <si>
    <t>JUNIOR*</t>
  </si>
  <si>
    <t>GER19950529</t>
  </si>
  <si>
    <t>WEDLER Tristan</t>
  </si>
  <si>
    <t>BRA042381-11</t>
  </si>
  <si>
    <t>GER19950813</t>
  </si>
  <si>
    <t>JONSCHER Jeremie</t>
  </si>
  <si>
    <t>FRC 90 FRANKFURT</t>
  </si>
  <si>
    <t>BRA044186-11</t>
  </si>
  <si>
    <t>GER19951030</t>
  </si>
  <si>
    <t>KESSLER Robert</t>
  </si>
  <si>
    <t>BRA042992-11</t>
  </si>
  <si>
    <t>HUN19940214</t>
  </si>
  <si>
    <t xml:space="preserve">KENYERES Ábel </t>
  </si>
  <si>
    <t>KSI Csepel SE.</t>
  </si>
  <si>
    <t>H12 R0099</t>
  </si>
  <si>
    <t>CSE</t>
  </si>
  <si>
    <t>VARRÓ Bálint</t>
  </si>
  <si>
    <t>H12 R0116</t>
  </si>
  <si>
    <t>HUN19950419</t>
  </si>
  <si>
    <t>PELIKÁN János</t>
  </si>
  <si>
    <t>Cube Balaton Team</t>
  </si>
  <si>
    <t>H12 R0</t>
  </si>
  <si>
    <t>HUN19950601</t>
  </si>
  <si>
    <t>EMHÖ Ferenc</t>
  </si>
  <si>
    <t>H12 R0110</t>
  </si>
  <si>
    <t>HUN19950712</t>
  </si>
  <si>
    <t>RUTTKAY Zoltán</t>
  </si>
  <si>
    <t>H12 R0112</t>
  </si>
  <si>
    <t>HUN19950807</t>
  </si>
  <si>
    <t>VARRÓ Gergely</t>
  </si>
  <si>
    <t>H12 R0101</t>
  </si>
  <si>
    <t>HUN19951126</t>
  </si>
  <si>
    <t>RÓZSA Balázs</t>
  </si>
  <si>
    <t>H12 R0003</t>
  </si>
  <si>
    <t>USA19941031</t>
  </si>
  <si>
    <t>CANNING Christopher</t>
  </si>
  <si>
    <t>H12 R0115</t>
  </si>
  <si>
    <t>POL19940415</t>
  </si>
  <si>
    <t>ALKS STAL – OCETIX -  IGLOTEX Grudziądz</t>
  </si>
  <si>
    <t>KPO-102</t>
  </si>
  <si>
    <t>KPO-104</t>
  </si>
  <si>
    <t>POL19940722</t>
  </si>
  <si>
    <t>ŁAZAREWICZ Marek</t>
  </si>
  <si>
    <t>KPO-106</t>
  </si>
  <si>
    <t>POL19940911</t>
  </si>
  <si>
    <t>PYLAK Łukasz</t>
  </si>
  <si>
    <t>KPO-111</t>
  </si>
  <si>
    <t>POL19950101</t>
  </si>
  <si>
    <t xml:space="preserve">MADRAK Tomasz             </t>
  </si>
  <si>
    <t>KPO-109</t>
  </si>
  <si>
    <t>POL19951216</t>
  </si>
  <si>
    <t>KORCZYŃSKI Borys</t>
  </si>
  <si>
    <t>POL19960222</t>
  </si>
  <si>
    <t>KRASNODEBSKI Artur</t>
  </si>
  <si>
    <t>KPO-122</t>
  </si>
  <si>
    <t>POL19960604</t>
  </si>
  <si>
    <t xml:space="preserve">GASIOROWSKI Mariusz      </t>
  </si>
  <si>
    <t>KPO-118</t>
  </si>
  <si>
    <t>SAS Błażej</t>
  </si>
  <si>
    <t>KPO-126</t>
  </si>
  <si>
    <t>DOH</t>
  </si>
  <si>
    <t>SVK19950103</t>
  </si>
  <si>
    <t>MIČUDA Simon</t>
  </si>
  <si>
    <t>SLÁVIA ŠG KELLY´S TRENČÍN</t>
  </si>
  <si>
    <t>CZE19940309</t>
  </si>
  <si>
    <t>BALIHAR Jiří</t>
  </si>
  <si>
    <t>CZE19880824</t>
  </si>
  <si>
    <t>BLÁHOVÁ Veronika</t>
  </si>
  <si>
    <t>CZE19951016</t>
  </si>
  <si>
    <t>BROKEŠ Rostislav</t>
  </si>
  <si>
    <t>CZE19950610</t>
  </si>
  <si>
    <t>HEŘMANOVSKÝ Tomáš</t>
  </si>
  <si>
    <t>UNI</t>
  </si>
  <si>
    <t>CZE19941216</t>
  </si>
  <si>
    <t>MLČOCH Martin</t>
  </si>
  <si>
    <t>CZE19920312</t>
  </si>
  <si>
    <t>BARTOŠOVÁ Denisa</t>
  </si>
  <si>
    <t>SK MAXBIKE ORLOVÁ o.s.</t>
  </si>
  <si>
    <t>SKC</t>
  </si>
  <si>
    <t>CZE19860509</t>
  </si>
  <si>
    <t>ŠULCOVÁ Pavlína</t>
  </si>
  <si>
    <t>MERIDA BIKING TEAM</t>
  </si>
  <si>
    <t>KOV</t>
  </si>
  <si>
    <t>CZE19940806</t>
  </si>
  <si>
    <t>REICHEL Sebastian</t>
  </si>
  <si>
    <t>CZE19960306</t>
  </si>
  <si>
    <t>MACKO Michal</t>
  </si>
  <si>
    <t>CZE19960519</t>
  </si>
  <si>
    <t>VYSLOUŽIL Jan</t>
  </si>
  <si>
    <t>CZE19951217</t>
  </si>
  <si>
    <t>OREL Petr</t>
  </si>
  <si>
    <t>CZE19940805</t>
  </si>
  <si>
    <t>VOGELTANZ Radim</t>
  </si>
  <si>
    <t>CZE19960614</t>
  </si>
  <si>
    <t>SKALOŠ Dominik</t>
  </si>
  <si>
    <t>CZE19960118</t>
  </si>
  <si>
    <t>KOHOUT Michal</t>
  </si>
  <si>
    <t>CZE19950101</t>
  </si>
  <si>
    <t>MRÁZEK Lukáš</t>
  </si>
  <si>
    <t>ROCK MACHINE -  CYKLOMAX TEAM</t>
  </si>
  <si>
    <t>CZE19950806</t>
  </si>
  <si>
    <t>MARŠÍK Jan</t>
  </si>
  <si>
    <t>CZE19970916</t>
  </si>
  <si>
    <t>KUNT Lukáš</t>
  </si>
  <si>
    <t>REMERX - MERIDA TEAM  KOLÍN</t>
  </si>
  <si>
    <t>REM</t>
  </si>
  <si>
    <t>CZE19940402</t>
  </si>
  <si>
    <t>LUKEŠ Daniel</t>
  </si>
  <si>
    <t>CZE19940602</t>
  </si>
  <si>
    <t>ŘEHÁK Vít</t>
  </si>
  <si>
    <t>CZE19950927</t>
  </si>
  <si>
    <t>VOMÁČKO Václav</t>
  </si>
  <si>
    <t>CZE19951023</t>
  </si>
  <si>
    <t>NEUMAN Dominik</t>
  </si>
  <si>
    <t>CZE19940505</t>
  </si>
  <si>
    <t>TOMÁŠ Michal</t>
  </si>
  <si>
    <t>CZE19950713</t>
  </si>
  <si>
    <t>SEKANINA Adam</t>
  </si>
  <si>
    <t>MORAVEC MERIDA CZECH MTB TEAM</t>
  </si>
  <si>
    <t>CZE19950920</t>
  </si>
  <si>
    <t>HRACHOVINA Eduard</t>
  </si>
  <si>
    <t>CZE19950315</t>
  </si>
  <si>
    <t>WALA Jan</t>
  </si>
  <si>
    <t>CZE19960716</t>
  </si>
  <si>
    <t>HYNEK Matouš</t>
  </si>
  <si>
    <t>CZE19951213</t>
  </si>
  <si>
    <t>MALÁN Petr</t>
  </si>
  <si>
    <t>TJ ZČE CYKLISTIKA PLZEŇ</t>
  </si>
  <si>
    <t>ADÁMEK Šimon</t>
  </si>
  <si>
    <t>CZE19970109</t>
  </si>
  <si>
    <t>SVATEK Miroslav</t>
  </si>
  <si>
    <t>CZE19940803</t>
  </si>
  <si>
    <t>KALOJÍROS Tomáš</t>
  </si>
  <si>
    <t>BEMANIAX</t>
  </si>
  <si>
    <t>CZE19911014</t>
  </si>
  <si>
    <t>VLK Pavel</t>
  </si>
  <si>
    <t>CZE19940127</t>
  </si>
  <si>
    <t>KOČÍ Matěj</t>
  </si>
  <si>
    <t>TJ STADION LOUNY</t>
  </si>
  <si>
    <t>CK  Příbram</t>
  </si>
  <si>
    <t>CZE19941112</t>
  </si>
  <si>
    <t>MELEZÍNEK Adam</t>
  </si>
  <si>
    <t>CZE19941117</t>
  </si>
  <si>
    <t>KUKRLE Michael</t>
  </si>
  <si>
    <t>CZE19950616</t>
  </si>
  <si>
    <t>BLAŽEK Josef</t>
  </si>
  <si>
    <t>CZE19950623</t>
  </si>
  <si>
    <t>LACINA Jan</t>
  </si>
  <si>
    <t>TEAM LOUNY</t>
  </si>
  <si>
    <t>CZE19950805</t>
  </si>
  <si>
    <t>PIETRULA Nicolas</t>
  </si>
  <si>
    <t>CZE19960501</t>
  </si>
  <si>
    <t>TOMAN Vojtěch</t>
  </si>
  <si>
    <t>CZE19960606</t>
  </si>
  <si>
    <t>KOVÁŘ Jan</t>
  </si>
  <si>
    <t>CZE19960702</t>
  </si>
  <si>
    <t>NOVÁK Přemysl</t>
  </si>
  <si>
    <t>CZE19960727</t>
  </si>
  <si>
    <t>HUŤKA Petr</t>
  </si>
  <si>
    <t xml:space="preserve">MADRAK Paweł                 </t>
  </si>
  <si>
    <t>SVK19940206</t>
  </si>
  <si>
    <t>LAJCHA Juraj</t>
  </si>
  <si>
    <t>SVK19960505</t>
  </si>
  <si>
    <t>GANC Marek</t>
  </si>
  <si>
    <t>počet závodíků / num. of riders: 68</t>
  </si>
  <si>
    <t>4, 43, 65</t>
  </si>
  <si>
    <t>Datum / Date: 10.8. - 12. 8. 2012</t>
  </si>
  <si>
    <t>Datum / Date: 11.8. 2012</t>
  </si>
  <si>
    <t>E1</t>
  </si>
  <si>
    <t>E2</t>
  </si>
  <si>
    <t>E3</t>
  </si>
  <si>
    <t>E4</t>
  </si>
  <si>
    <t>NAZEV</t>
  </si>
  <si>
    <t>ROCNIK</t>
  </si>
  <si>
    <t>ROKSTR (MEZERY)</t>
  </si>
  <si>
    <t>Parametr</t>
  </si>
  <si>
    <t>Hodnota</t>
  </si>
  <si>
    <t>ETAPY TOTAL</t>
  </si>
  <si>
    <t>Datum / Date: 10. 8. - 12. 8. 2012</t>
  </si>
  <si>
    <t>KSI Csepel SE., Cube Balaton Team</t>
  </si>
  <si>
    <t>CK EPIC DOHŇANY, SLÁVIA ŠG KELLY´S TRENČÍN</t>
  </si>
  <si>
    <t>DUKLA  PRAHA, ROCK MACHINE -  CYKLOMAX TEAM</t>
  </si>
  <si>
    <t>TJ ZČE CYKLISTIKA PLZEŇ, TJ KOVO PRAHA, PROFI SPORT GHOST TEAM CHEB, BEMANIAX</t>
  </si>
  <si>
    <t>REMERX - MERIDA TEAM  KOLÍN, TJ FAVORIT BRNO, MORAVEC MERIDA CZECH MTB TEAM</t>
  </si>
  <si>
    <t>SKC PROSTĚJOV, CK FESO PETŘVALD, SK MAXBIKE ORLOVÁ o.s.</t>
  </si>
  <si>
    <t>TJ UNIČOV, TJ SIGMA HRANICE, MERIDA BIKING TEAM, CYKLISTIKA PRO VŠECHNY KRNOV</t>
  </si>
  <si>
    <t>4, 67, 2</t>
  </si>
  <si>
    <t>Průměrná rychlost / Average Speed: 41,39 km/h</t>
  </si>
  <si>
    <t>počet závodíků / num. of riders: 66</t>
  </si>
  <si>
    <t xml:space="preserve"> po 2. etapě / after 2st stage</t>
  </si>
  <si>
    <t>Průměrná rychlost / Average Speed: 43,41 km/h</t>
  </si>
  <si>
    <t>PENALIZACE</t>
  </si>
  <si>
    <t>GAP2</t>
  </si>
  <si>
    <t>Sdělení sboru rozhodčích / Communique of jury</t>
  </si>
  <si>
    <t>Závodník st. číslo 4 - WEDLER Tristan - se trestá dle tabulky trestů pravidel ČSC článku 5.18.3. časovou penalizací 20 sek.</t>
  </si>
  <si>
    <t>Závodník st. číslo 68 - MRÁZEK Lukáš - se trestá dle tabulky trestů pravidel ČSC článku 7.1. pokutou 300 Kč a časovou penalizací 6 sek.</t>
  </si>
  <si>
    <t>Závodník st. číslo 24 - PYLAK Łukasz - se trestá dle tabulky trestů pravidel ČSC článku 5.18.3. časovou penalizací 2x20 (40) sek.</t>
  </si>
  <si>
    <t>Závodník st. číslo 25 - MADRAK Tomasz - se trestá dle tabulky trestů pravidel ČSC článku 5.18.3. časovou penalizací 20 sek.</t>
  </si>
  <si>
    <t xml:space="preserve">Rider no 4 - WEDLER Tristan - is punished by time penalization - 20 sec according to punishment table of ČSC - article 5.18.3. </t>
  </si>
  <si>
    <t xml:space="preserve">Rider no 68 - MRÁZEK Lukáš - is punished by fine 300 Kč and by time penalization - 6 sec according to punishment table of ČSC - article 7.1. </t>
  </si>
  <si>
    <t xml:space="preserve">Rider no 25 - MADRAK Tomas - is punished by time penalization - 20 sec according to punishment table of ČSC - article 5.18.3. </t>
  </si>
  <si>
    <t xml:space="preserve">Rider no 24 - PYLAK Łukasz - is punished by time penalization - 2x20 (40) sec according to punishment table of ČSC - article 5.18.3. </t>
  </si>
  <si>
    <t>Penalizace jsou již započítány do výsledných časů druhé etapy.</t>
  </si>
  <si>
    <t xml:space="preserve">Penalizations are already included into results of the second stage. </t>
  </si>
  <si>
    <t>Com.no.: 11/24</t>
  </si>
  <si>
    <t>Pořadí mechanických vozů pro třetí etapu / Order of the mechanical cars for the third stage</t>
  </si>
  <si>
    <t>Sdelění ředitele závodu / Communique of race director</t>
  </si>
  <si>
    <t>Kontakt na doktora závodu / Race doctor contact: MUDr. Vařeka: +420 605 181 569</t>
  </si>
  <si>
    <t>!!!</t>
  </si>
  <si>
    <t>Beware of danger places on the track of the 3rd stage: 8,1 km, 34,9 km, 40,5 km, 47 km, 56,4 km, 62,8 km.</t>
  </si>
  <si>
    <t>Pořadatel upozorňuje na nebezpečná místa na trati 3. etapy: 8,1 km, 34,9 km, 40,5 km, 47 km, 56,4 km, 62,8 km.</t>
  </si>
  <si>
    <t>3. etapa / 3rd stage</t>
  </si>
  <si>
    <t>počet závodíků / num. of riders: 65</t>
  </si>
  <si>
    <t xml:space="preserve"> po 3. etapě / after 3rd stage</t>
  </si>
  <si>
    <t>Com.no.: 15/24</t>
  </si>
  <si>
    <t>Pořadí mechanických vozů pro čtvrtou etapu / Order of the mechanical cars for the fourth stage</t>
  </si>
  <si>
    <t xml:space="preserve"> po 3. etapě - celkově / after 3rd stage - overall</t>
  </si>
  <si>
    <t>Datum / Date: 12. 8. 2012</t>
  </si>
  <si>
    <t>Com.no.: 13/24</t>
  </si>
  <si>
    <t>Datum / Date: 11.08.2012</t>
  </si>
  <si>
    <t>Průměrná rychlost / Average Speed: 42,17 km/h</t>
  </si>
  <si>
    <t>Datum / Date: 11. 8. 2012</t>
  </si>
  <si>
    <t>Závodník číslo 75 - NEUMAN Dominik - postižen pádem.</t>
  </si>
  <si>
    <t>Rider no 75 - NEUMAN Dominik - affected by fall.</t>
  </si>
  <si>
    <t>Nositelé trikotů pro čtvrtou etapu / Jersey holders for the fourth etape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</si>
</sst>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h:mm:ss.00"/>
    <numFmt numFmtId="166" formatCode="h:mm:ss.000"/>
    <numFmt numFmtId="167" formatCode="mm:ss.000"/>
    <numFmt numFmtId="168" formatCode="mm:ss.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55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0"/>
      <name val="Arial CE"/>
      <family val="0"/>
    </font>
    <font>
      <b/>
      <sz val="9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0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3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gray0625">
        <fgColor rgb="FFFF0000"/>
        <bgColor theme="0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/>
      <right/>
      <top style="thin">
        <color indexed="8"/>
      </top>
      <bottom style="hair">
        <color theme="1" tint="0.49998000264167786"/>
      </bottom>
    </border>
    <border>
      <left style="hair">
        <color theme="1" tint="0.49998000264167786"/>
      </left>
      <right/>
      <top style="hair">
        <color theme="1" tint="0.49998000264167786"/>
      </top>
      <bottom style="hair">
        <color theme="1" tint="0.49998000264167786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hair"/>
      <bottom style="hair"/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hair">
        <color theme="1" tint="0.49998000264167786"/>
      </bottom>
    </border>
    <border>
      <left/>
      <right/>
      <top/>
      <bottom style="hair"/>
    </border>
    <border>
      <left/>
      <right/>
      <top style="thin">
        <color indexed="8"/>
      </top>
      <bottom style="hair"/>
    </border>
    <border>
      <left/>
      <right/>
      <top style="hair">
        <color theme="1" tint="0.49998000264167786"/>
      </top>
      <bottom/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/>
    </border>
    <border>
      <left style="hair">
        <color theme="1" tint="0.49998000264167786"/>
      </left>
      <right style="hair">
        <color theme="1" tint="0.49998000264167786"/>
      </right>
      <top/>
      <bottom/>
    </border>
    <border>
      <left style="hair">
        <color theme="1" tint="0.49998000264167786"/>
      </left>
      <right style="hair">
        <color theme="1" tint="0.49998000264167786"/>
      </right>
      <top/>
      <bottom style="hair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21" fontId="9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6" fillId="35" borderId="0" xfId="0" applyFont="1" applyFill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6" fillId="0" borderId="0" xfId="0" applyFont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67" fillId="37" borderId="0" xfId="0" applyFont="1" applyFill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11" xfId="0" applyFont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5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1" fillId="0" borderId="13" xfId="0" applyNumberFormat="1" applyFont="1" applyFill="1" applyBorder="1" applyAlignment="1">
      <alignment horizontal="left" vertical="center"/>
    </xf>
    <xf numFmtId="0" fontId="22" fillId="0" borderId="13" xfId="0" applyNumberFormat="1" applyFont="1" applyFill="1" applyBorder="1" applyAlignment="1">
      <alignment horizontal="center" vertical="center"/>
    </xf>
    <xf numFmtId="21" fontId="2" fillId="0" borderId="13" xfId="0" applyNumberFormat="1" applyFont="1" applyBorder="1" applyAlignment="1">
      <alignment horizontal="center"/>
    </xf>
    <xf numFmtId="21" fontId="19" fillId="0" borderId="13" xfId="0" applyNumberFormat="1" applyFont="1" applyBorder="1" applyAlignment="1">
      <alignment horizontal="center"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3" fillId="0" borderId="0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/>
      <protection/>
    </xf>
    <xf numFmtId="1" fontId="23" fillId="0" borderId="13" xfId="46" applyNumberFormat="1" applyFont="1" applyFill="1" applyBorder="1" applyAlignment="1">
      <alignment horizontal="center"/>
      <protection/>
    </xf>
    <xf numFmtId="1" fontId="24" fillId="0" borderId="13" xfId="46" applyNumberFormat="1" applyFont="1" applyFill="1" applyBorder="1" applyAlignment="1">
      <alignment horizontal="center"/>
      <protection/>
    </xf>
    <xf numFmtId="0" fontId="19" fillId="0" borderId="0" xfId="46" applyFont="1">
      <alignment/>
      <protection/>
    </xf>
    <xf numFmtId="0" fontId="18" fillId="0" borderId="0" xfId="46" applyFont="1" applyFill="1" applyBorder="1" applyAlignment="1">
      <alignment horizontal="center"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" fontId="24" fillId="0" borderId="11" xfId="46" applyNumberFormat="1" applyFont="1" applyBorder="1" applyAlignment="1">
      <alignment horizontal="center"/>
      <protection/>
    </xf>
    <xf numFmtId="0" fontId="2" fillId="0" borderId="0" xfId="46" applyNumberFormat="1" applyFont="1" applyFill="1" applyBorder="1" applyAlignment="1">
      <alignment horizontal="center" vertical="center"/>
      <protection/>
    </xf>
    <xf numFmtId="0" fontId="9" fillId="0" borderId="0" xfId="46" applyFont="1" applyBorder="1" applyAlignment="1">
      <alignment horizontal="left"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8" fillId="36" borderId="0" xfId="46" applyFont="1" applyFill="1" applyBorder="1" applyAlignment="1">
      <alignment horizontal="center" vertical="center"/>
      <protection/>
    </xf>
    <xf numFmtId="0" fontId="3" fillId="33" borderId="0" xfId="46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" fillId="0" borderId="0" xfId="46" applyFont="1" applyAlignment="1">
      <alignment horizontal="center"/>
      <protection/>
    </xf>
    <xf numFmtId="1" fontId="2" fillId="0" borderId="0" xfId="46" applyNumberFormat="1" applyFont="1">
      <alignment/>
      <protection/>
    </xf>
    <xf numFmtId="1" fontId="2" fillId="0" borderId="0" xfId="46" applyNumberFormat="1" applyFont="1" applyFill="1" applyAlignment="1">
      <alignment horizontal="center"/>
      <protection/>
    </xf>
    <xf numFmtId="1" fontId="0" fillId="0" borderId="0" xfId="46" applyNumberFormat="1" applyFill="1" applyAlignment="1">
      <alignment horizontal="center"/>
      <protection/>
    </xf>
    <xf numFmtId="0" fontId="2" fillId="0" borderId="11" xfId="0" applyFont="1" applyBorder="1" applyAlignment="1">
      <alignment horizontal="center"/>
    </xf>
    <xf numFmtId="1" fontId="2" fillId="0" borderId="0" xfId="46" applyNumberFormat="1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8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46" applyFont="1">
      <alignment/>
      <protection/>
    </xf>
    <xf numFmtId="0" fontId="16" fillId="0" borderId="0" xfId="47" applyFont="1" applyFill="1" applyBorder="1" applyAlignment="1">
      <alignment horizontal="left"/>
      <protection/>
    </xf>
    <xf numFmtId="0" fontId="20" fillId="0" borderId="0" xfId="0" applyFont="1" applyBorder="1" applyAlignment="1">
      <alignment horizontal="right" vertical="center"/>
    </xf>
    <xf numFmtId="0" fontId="4" fillId="39" borderId="14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/>
    </xf>
    <xf numFmtId="1" fontId="28" fillId="0" borderId="16" xfId="0" applyNumberFormat="1" applyFont="1" applyBorder="1" applyAlignment="1">
      <alignment horizontal="left"/>
    </xf>
    <xf numFmtId="1" fontId="16" fillId="0" borderId="16" xfId="0" applyNumberFormat="1" applyFont="1" applyBorder="1" applyAlignment="1">
      <alignment/>
    </xf>
    <xf numFmtId="0" fontId="16" fillId="0" borderId="16" xfId="0" applyNumberFormat="1" applyFont="1" applyBorder="1" applyAlignment="1">
      <alignment horizontal="left"/>
    </xf>
    <xf numFmtId="0" fontId="16" fillId="0" borderId="16" xfId="0" applyNumberFormat="1" applyFont="1" applyBorder="1" applyAlignment="1">
      <alignment horizontal="center"/>
    </xf>
    <xf numFmtId="167" fontId="28" fillId="36" borderId="16" xfId="0" applyNumberFormat="1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left" vertical="center"/>
    </xf>
    <xf numFmtId="0" fontId="4" fillId="40" borderId="14" xfId="0" applyFont="1" applyFill="1" applyBorder="1" applyAlignment="1">
      <alignment horizontal="center" vertical="center"/>
    </xf>
    <xf numFmtId="0" fontId="5" fillId="40" borderId="15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vertical="center"/>
    </xf>
    <xf numFmtId="0" fontId="6" fillId="40" borderId="11" xfId="0" applyFont="1" applyFill="1" applyBorder="1" applyAlignment="1">
      <alignment horizontal="center" vertical="center"/>
    </xf>
    <xf numFmtId="21" fontId="28" fillId="36" borderId="16" xfId="0" applyNumberFormat="1" applyFont="1" applyFill="1" applyBorder="1" applyAlignment="1">
      <alignment horizontal="center"/>
    </xf>
    <xf numFmtId="1" fontId="28" fillId="0" borderId="0" xfId="0" applyNumberFormat="1" applyFont="1" applyBorder="1" applyAlignment="1">
      <alignment horizontal="left"/>
    </xf>
    <xf numFmtId="0" fontId="8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4" fillId="41" borderId="17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4" fillId="41" borderId="17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left" vertical="center"/>
    </xf>
    <xf numFmtId="0" fontId="6" fillId="40" borderId="14" xfId="0" applyFont="1" applyFill="1" applyBorder="1" applyAlignment="1">
      <alignment vertical="center"/>
    </xf>
    <xf numFmtId="0" fontId="9" fillId="40" borderId="14" xfId="0" applyFont="1" applyFill="1" applyBorder="1" applyAlignment="1">
      <alignment horizontal="right" vertical="center"/>
    </xf>
    <xf numFmtId="1" fontId="16" fillId="0" borderId="10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left"/>
    </xf>
    <xf numFmtId="1" fontId="16" fillId="0" borderId="10" xfId="0" applyNumberFormat="1" applyFont="1" applyBorder="1" applyAlignment="1">
      <alignment/>
    </xf>
    <xf numFmtId="0" fontId="16" fillId="0" borderId="10" xfId="0" applyNumberFormat="1" applyFont="1" applyBorder="1" applyAlignment="1">
      <alignment horizontal="left"/>
    </xf>
    <xf numFmtId="0" fontId="16" fillId="0" borderId="10" xfId="0" applyNumberFormat="1" applyFont="1" applyBorder="1" applyAlignment="1">
      <alignment horizontal="center"/>
    </xf>
    <xf numFmtId="21" fontId="28" fillId="36" borderId="10" xfId="0" applyNumberFormat="1" applyFont="1" applyFill="1" applyBorder="1" applyAlignment="1">
      <alignment horizontal="center"/>
    </xf>
    <xf numFmtId="20" fontId="3" fillId="0" borderId="10" xfId="0" applyNumberFormat="1" applyFont="1" applyBorder="1" applyAlignment="1">
      <alignment horizontal="center" vertical="center"/>
    </xf>
    <xf numFmtId="20" fontId="3" fillId="0" borderId="18" xfId="0" applyNumberFormat="1" applyFont="1" applyBorder="1" applyAlignment="1">
      <alignment horizontal="center" vertical="center"/>
    </xf>
    <xf numFmtId="0" fontId="6" fillId="40" borderId="19" xfId="0" applyFont="1" applyFill="1" applyBorder="1" applyAlignment="1">
      <alignment horizontal="right" vertical="center"/>
    </xf>
    <xf numFmtId="0" fontId="0" fillId="42" borderId="0" xfId="0" applyFill="1" applyAlignment="1">
      <alignment/>
    </xf>
    <xf numFmtId="0" fontId="25" fillId="42" borderId="0" xfId="0" applyFont="1" applyFill="1" applyAlignment="1">
      <alignment/>
    </xf>
    <xf numFmtId="0" fontId="4" fillId="40" borderId="14" xfId="46" applyFont="1" applyFill="1" applyBorder="1" applyAlignment="1">
      <alignment horizontal="center" vertical="center"/>
      <protection/>
    </xf>
    <xf numFmtId="0" fontId="6" fillId="40" borderId="0" xfId="46" applyFont="1" applyFill="1" applyBorder="1" applyAlignment="1">
      <alignment horizontal="center" vertical="center"/>
      <protection/>
    </xf>
    <xf numFmtId="0" fontId="5" fillId="40" borderId="0" xfId="46" applyFont="1" applyFill="1" applyBorder="1" applyAlignment="1">
      <alignment horizontal="center" vertical="center"/>
      <protection/>
    </xf>
    <xf numFmtId="0" fontId="6" fillId="40" borderId="11" xfId="46" applyFont="1" applyFill="1" applyBorder="1" applyAlignment="1">
      <alignment horizontal="center" vertical="center"/>
      <protection/>
    </xf>
    <xf numFmtId="0" fontId="5" fillId="40" borderId="15" xfId="46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6" fillId="40" borderId="0" xfId="0" applyFont="1" applyFill="1" applyBorder="1" applyAlignment="1">
      <alignment horizontal="left" vertical="center"/>
    </xf>
    <xf numFmtId="20" fontId="0" fillId="0" borderId="0" xfId="0" applyNumberFormat="1" applyAlignment="1">
      <alignment/>
    </xf>
    <xf numFmtId="168" fontId="3" fillId="0" borderId="10" xfId="0" applyNumberFormat="1" applyFont="1" applyBorder="1" applyAlignment="1">
      <alignment horizontal="center" vertical="center"/>
    </xf>
    <xf numFmtId="21" fontId="2" fillId="0" borderId="0" xfId="0" applyNumberFormat="1" applyFont="1" applyAlignment="1">
      <alignment/>
    </xf>
    <xf numFmtId="166" fontId="0" fillId="10" borderId="0" xfId="0" applyNumberFormat="1" applyFill="1" applyAlignment="1">
      <alignment/>
    </xf>
    <xf numFmtId="166" fontId="0" fillId="10" borderId="0" xfId="0" applyNumberFormat="1" applyFont="1" applyFill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40" borderId="0" xfId="0" applyFont="1" applyFill="1" applyBorder="1" applyAlignment="1">
      <alignment horizontal="left" vertical="center"/>
    </xf>
    <xf numFmtId="0" fontId="2" fillId="0" borderId="0" xfId="46" applyFont="1">
      <alignment/>
      <protection/>
    </xf>
    <xf numFmtId="0" fontId="8" fillId="36" borderId="0" xfId="0" applyFont="1" applyFill="1" applyBorder="1" applyAlignment="1">
      <alignment vertical="center"/>
    </xf>
    <xf numFmtId="168" fontId="28" fillId="43" borderId="10" xfId="0" applyNumberFormat="1" applyFont="1" applyFill="1" applyBorder="1" applyAlignment="1">
      <alignment horizontal="center"/>
    </xf>
    <xf numFmtId="1" fontId="0" fillId="0" borderId="0" xfId="46" applyNumberFormat="1" applyAlignment="1">
      <alignment horizontal="center"/>
      <protection/>
    </xf>
    <xf numFmtId="0" fontId="68" fillId="42" borderId="0" xfId="0" applyFont="1" applyFill="1" applyBorder="1" applyAlignment="1">
      <alignment horizontal="left" vertical="center"/>
    </xf>
    <xf numFmtId="0" fontId="68" fillId="42" borderId="0" xfId="0" applyFont="1" applyFill="1" applyBorder="1" applyAlignment="1">
      <alignment horizontal="center" vertical="center"/>
    </xf>
    <xf numFmtId="0" fontId="69" fillId="42" borderId="0" xfId="0" applyFont="1" applyFill="1" applyAlignment="1">
      <alignment/>
    </xf>
    <xf numFmtId="165" fontId="69" fillId="42" borderId="0" xfId="0" applyNumberFormat="1" applyFont="1" applyFill="1" applyAlignment="1">
      <alignment/>
    </xf>
    <xf numFmtId="0" fontId="2" fillId="0" borderId="16" xfId="0" applyNumberFormat="1" applyFont="1" applyFill="1" applyBorder="1" applyAlignment="1">
      <alignment horizontal="center"/>
    </xf>
    <xf numFmtId="0" fontId="6" fillId="40" borderId="20" xfId="0" applyFont="1" applyFill="1" applyBorder="1" applyAlignment="1">
      <alignment vertical="center"/>
    </xf>
    <xf numFmtId="0" fontId="2" fillId="40" borderId="20" xfId="0" applyFont="1" applyFill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6" fillId="38" borderId="0" xfId="0" applyFont="1" applyFill="1" applyBorder="1" applyAlignment="1">
      <alignment horizontal="left" vertical="center"/>
    </xf>
    <xf numFmtId="0" fontId="6" fillId="40" borderId="0" xfId="0" applyFont="1" applyFill="1" applyBorder="1" applyAlignment="1">
      <alignment horizontal="left" vertical="center"/>
    </xf>
    <xf numFmtId="0" fontId="6" fillId="0" borderId="21" xfId="46" applyFont="1" applyFill="1" applyBorder="1" applyAlignment="1">
      <alignment vertical="center"/>
      <protection/>
    </xf>
    <xf numFmtId="0" fontId="8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40" borderId="0" xfId="0" applyFont="1" applyFill="1" applyBorder="1" applyAlignment="1">
      <alignment horizontal="left" vertical="center"/>
    </xf>
    <xf numFmtId="0" fontId="2" fillId="0" borderId="0" xfId="46" applyFont="1">
      <alignment/>
      <protection/>
    </xf>
    <xf numFmtId="0" fontId="6" fillId="40" borderId="20" xfId="0" applyFont="1" applyFill="1" applyBorder="1" applyAlignment="1">
      <alignment horizontal="left" vertical="center"/>
    </xf>
    <xf numFmtId="1" fontId="33" fillId="0" borderId="16" xfId="0" applyNumberFormat="1" applyFont="1" applyBorder="1" applyAlignment="1">
      <alignment horizontal="center"/>
    </xf>
    <xf numFmtId="0" fontId="33" fillId="0" borderId="16" xfId="0" applyNumberFormat="1" applyFont="1" applyBorder="1" applyAlignment="1">
      <alignment horizontal="center"/>
    </xf>
    <xf numFmtId="167" fontId="33" fillId="36" borderId="16" xfId="0" applyNumberFormat="1" applyFont="1" applyFill="1" applyBorder="1" applyAlignment="1">
      <alignment horizontal="center"/>
    </xf>
    <xf numFmtId="21" fontId="34" fillId="0" borderId="10" xfId="0" applyNumberFormat="1" applyFont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40" borderId="0" xfId="0" applyFont="1" applyFill="1" applyBorder="1" applyAlignment="1">
      <alignment horizontal="left" vertical="center"/>
    </xf>
    <xf numFmtId="0" fontId="2" fillId="0" borderId="0" xfId="46" applyFont="1">
      <alignment/>
      <protection/>
    </xf>
    <xf numFmtId="0" fontId="0" fillId="0" borderId="0" xfId="0" applyFont="1" applyAlignment="1">
      <alignment/>
    </xf>
    <xf numFmtId="0" fontId="25" fillId="40" borderId="0" xfId="0" applyFont="1" applyFill="1" applyAlignment="1">
      <alignment/>
    </xf>
    <xf numFmtId="1" fontId="16" fillId="0" borderId="16" xfId="0" applyNumberFormat="1" applyFont="1" applyBorder="1" applyAlignment="1">
      <alignment horizontal="left"/>
    </xf>
    <xf numFmtId="1" fontId="28" fillId="0" borderId="16" xfId="0" applyNumberFormat="1" applyFont="1" applyBorder="1" applyAlignment="1">
      <alignment horizontal="left"/>
    </xf>
    <xf numFmtId="1" fontId="16" fillId="0" borderId="16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6" fillId="40" borderId="10" xfId="0" applyNumberFormat="1" applyFont="1" applyFill="1" applyBorder="1" applyAlignment="1">
      <alignment horizontal="center" vertical="center"/>
    </xf>
    <xf numFmtId="1" fontId="28" fillId="0" borderId="0" xfId="0" applyNumberFormat="1" applyFont="1" applyBorder="1" applyAlignment="1">
      <alignment horizontal="left"/>
    </xf>
    <xf numFmtId="0" fontId="8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40" borderId="0" xfId="0" applyFont="1" applyFill="1" applyBorder="1" applyAlignment="1">
      <alignment horizontal="left" vertical="center"/>
    </xf>
    <xf numFmtId="0" fontId="6" fillId="40" borderId="10" xfId="0" applyNumberFormat="1" applyFont="1" applyFill="1" applyBorder="1" applyAlignment="1">
      <alignment horizontal="center" vertical="center"/>
    </xf>
    <xf numFmtId="20" fontId="0" fillId="12" borderId="0" xfId="0" applyNumberFormat="1" applyFill="1" applyAlignment="1">
      <alignment/>
    </xf>
    <xf numFmtId="21" fontId="0" fillId="19" borderId="0" xfId="0" applyNumberFormat="1" applyFill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28" fillId="0" borderId="0" xfId="0" applyNumberFormat="1" applyFont="1" applyBorder="1" applyAlignment="1">
      <alignment horizontal="left"/>
    </xf>
    <xf numFmtId="0" fontId="8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40" borderId="0" xfId="0" applyFont="1" applyFill="1" applyBorder="1" applyAlignment="1">
      <alignment horizontal="left" vertical="center"/>
    </xf>
    <xf numFmtId="0" fontId="2" fillId="0" borderId="0" xfId="46" applyFont="1">
      <alignment/>
      <protection/>
    </xf>
    <xf numFmtId="0" fontId="6" fillId="38" borderId="11" xfId="0" applyNumberFormat="1" applyFont="1" applyFill="1" applyBorder="1" applyAlignment="1">
      <alignment horizontal="center" vertical="center"/>
    </xf>
    <xf numFmtId="0" fontId="6" fillId="40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8" fillId="36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4" fillId="41" borderId="17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right" vertical="center"/>
    </xf>
    <xf numFmtId="0" fontId="2" fillId="4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7" fillId="18" borderId="0" xfId="0" applyFont="1" applyFill="1" applyAlignment="1">
      <alignment horizontal="center"/>
    </xf>
    <xf numFmtId="0" fontId="67" fillId="44" borderId="0" xfId="0" applyFont="1" applyFill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18" fillId="41" borderId="17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left" vertical="center"/>
    </xf>
    <xf numFmtId="0" fontId="2" fillId="38" borderId="0" xfId="0" applyFont="1" applyFill="1" applyAlignment="1">
      <alignment/>
    </xf>
    <xf numFmtId="0" fontId="6" fillId="40" borderId="0" xfId="0" applyFont="1" applyFill="1" applyBorder="1" applyAlignment="1">
      <alignment horizontal="left" vertical="center"/>
    </xf>
    <xf numFmtId="0" fontId="13" fillId="0" borderId="0" xfId="46" applyFont="1" applyBorder="1" applyAlignment="1">
      <alignment horizontal="center" vertical="center"/>
      <protection/>
    </xf>
    <xf numFmtId="0" fontId="2" fillId="0" borderId="0" xfId="46" applyFont="1">
      <alignment/>
      <protection/>
    </xf>
    <xf numFmtId="0" fontId="18" fillId="41" borderId="17" xfId="46" applyFont="1" applyFill="1" applyBorder="1" applyAlignment="1">
      <alignment horizontal="center" vertical="center"/>
      <protection/>
    </xf>
    <xf numFmtId="0" fontId="6" fillId="40" borderId="14" xfId="46" applyFont="1" applyFill="1" applyBorder="1" applyAlignment="1">
      <alignment horizontal="center" vertical="center"/>
      <protection/>
    </xf>
    <xf numFmtId="0" fontId="6" fillId="40" borderId="18" xfId="46" applyFont="1" applyFill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 vertical="center"/>
      <protection/>
    </xf>
    <xf numFmtId="0" fontId="29" fillId="0" borderId="0" xfId="46" applyFont="1" applyBorder="1" applyAlignment="1">
      <alignment horizontal="center" vertical="center"/>
      <protection/>
    </xf>
    <xf numFmtId="0" fontId="30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1" fontId="24" fillId="0" borderId="22" xfId="46" applyNumberFormat="1" applyFont="1" applyBorder="1" applyAlignment="1">
      <alignment horizontal="center" vertical="center"/>
      <protection/>
    </xf>
    <xf numFmtId="1" fontId="24" fillId="0" borderId="23" xfId="46" applyNumberFormat="1" applyFont="1" applyBorder="1" applyAlignment="1">
      <alignment horizontal="center" vertical="center"/>
      <protection/>
    </xf>
    <xf numFmtId="1" fontId="24" fillId="0" borderId="24" xfId="46" applyNumberFormat="1" applyFont="1" applyBorder="1" applyAlignment="1">
      <alignment horizontal="center" vertical="center"/>
      <protection/>
    </xf>
    <xf numFmtId="0" fontId="6" fillId="40" borderId="21" xfId="46" applyFont="1" applyFill="1" applyBorder="1" applyAlignment="1">
      <alignment horizontal="center" vertical="center"/>
      <protection/>
    </xf>
    <xf numFmtId="0" fontId="2" fillId="0" borderId="21" xfId="46" applyNumberFormat="1" applyFont="1" applyFill="1" applyBorder="1" applyAlignment="1">
      <alignment horizontal="center" vertical="center"/>
      <protection/>
    </xf>
    <xf numFmtId="0" fontId="2" fillId="0" borderId="18" xfId="46" applyNumberFormat="1" applyFont="1" applyFill="1" applyBorder="1" applyAlignment="1">
      <alignment horizontal="center" vertical="center"/>
      <protection/>
    </xf>
    <xf numFmtId="0" fontId="3" fillId="0" borderId="2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1" fontId="20" fillId="0" borderId="21" xfId="46" applyNumberFormat="1" applyFont="1" applyBorder="1" applyAlignment="1">
      <alignment horizontal="center" vertical="center"/>
      <protection/>
    </xf>
    <xf numFmtId="0" fontId="20" fillId="0" borderId="18" xfId="46" applyFont="1" applyBorder="1" applyAlignment="1">
      <alignment horizontal="center" vertical="center"/>
      <protection/>
    </xf>
    <xf numFmtId="0" fontId="20" fillId="0" borderId="21" xfId="46" applyFont="1" applyBorder="1" applyAlignment="1">
      <alignment horizontal="center" vertical="center"/>
      <protection/>
    </xf>
    <xf numFmtId="1" fontId="24" fillId="0" borderId="22" xfId="46" applyNumberFormat="1" applyFont="1" applyFill="1" applyBorder="1" applyAlignment="1">
      <alignment horizontal="center" vertical="center"/>
      <protection/>
    </xf>
    <xf numFmtId="1" fontId="24" fillId="0" borderId="23" xfId="46" applyNumberFormat="1" applyFont="1" applyFill="1" applyBorder="1" applyAlignment="1">
      <alignment horizontal="center" vertical="center"/>
      <protection/>
    </xf>
    <xf numFmtId="1" fontId="24" fillId="0" borderId="24" xfId="46" applyNumberFormat="1" applyFont="1" applyFill="1" applyBorder="1" applyAlignment="1">
      <alignment horizontal="center" vertical="center"/>
      <protection/>
    </xf>
    <xf numFmtId="0" fontId="8" fillId="36" borderId="0" xfId="46" applyFont="1" applyFill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lzen 2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129</xdr:row>
      <xdr:rowOff>104775</xdr:rowOff>
    </xdr:from>
    <xdr:to>
      <xdr:col>9</xdr:col>
      <xdr:colOff>542925</xdr:colOff>
      <xdr:row>151</xdr:row>
      <xdr:rowOff>123825</xdr:rowOff>
    </xdr:to>
    <xdr:pic>
      <xdr:nvPicPr>
        <xdr:cNvPr id="1" name="Picture 1" descr="/Users/vorechovsky/Desktop/RO - 2011 kop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3250525"/>
          <a:ext cx="83058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63</xdr:row>
      <xdr:rowOff>19050</xdr:rowOff>
    </xdr:from>
    <xdr:to>
      <xdr:col>4</xdr:col>
      <xdr:colOff>952500</xdr:colOff>
      <xdr:row>73</xdr:row>
      <xdr:rowOff>66675</xdr:rowOff>
    </xdr:to>
    <xdr:pic>
      <xdr:nvPicPr>
        <xdr:cNvPr id="1" name="Picture 1" descr="/Users/vorechovsky/Desktop/RO - 2011 kop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915775"/>
          <a:ext cx="40005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1485900</xdr:colOff>
      <xdr:row>63</xdr:row>
      <xdr:rowOff>28575</xdr:rowOff>
    </xdr:from>
    <xdr:to>
      <xdr:col>15</xdr:col>
      <xdr:colOff>238125</xdr:colOff>
      <xdr:row>73</xdr:row>
      <xdr:rowOff>85725</xdr:rowOff>
    </xdr:to>
    <xdr:pic>
      <xdr:nvPicPr>
        <xdr:cNvPr id="2" name="Picture 1" descr="/Users/vorechovsky/Desktop/RO - 2011 kop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1925300"/>
          <a:ext cx="40100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68</xdr:row>
      <xdr:rowOff>123825</xdr:rowOff>
    </xdr:from>
    <xdr:to>
      <xdr:col>10</xdr:col>
      <xdr:colOff>114300</xdr:colOff>
      <xdr:row>85</xdr:row>
      <xdr:rowOff>76200</xdr:rowOff>
    </xdr:to>
    <xdr:pic>
      <xdr:nvPicPr>
        <xdr:cNvPr id="1" name="Picture 1" descr="/Users/vorechovsky/Desktop/RO - 2011 kop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1849100"/>
          <a:ext cx="65151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48</xdr:row>
      <xdr:rowOff>38100</xdr:rowOff>
    </xdr:from>
    <xdr:to>
      <xdr:col>18</xdr:col>
      <xdr:colOff>1047750</xdr:colOff>
      <xdr:row>65</xdr:row>
      <xdr:rowOff>114300</xdr:rowOff>
    </xdr:to>
    <xdr:pic>
      <xdr:nvPicPr>
        <xdr:cNvPr id="1" name="Picture 1" descr="/Users/vorechovsky/Desktop/RO - 2011 kop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9077325"/>
          <a:ext cx="652462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48</xdr:row>
      <xdr:rowOff>28575</xdr:rowOff>
    </xdr:from>
    <xdr:to>
      <xdr:col>10</xdr:col>
      <xdr:colOff>19050</xdr:colOff>
      <xdr:row>65</xdr:row>
      <xdr:rowOff>104775</xdr:rowOff>
    </xdr:to>
    <xdr:pic>
      <xdr:nvPicPr>
        <xdr:cNvPr id="2" name="Picture 1" descr="/Users/vorechovsky/Desktop/RO - 2011 kop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067800"/>
          <a:ext cx="64960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126</xdr:row>
      <xdr:rowOff>104775</xdr:rowOff>
    </xdr:from>
    <xdr:to>
      <xdr:col>9</xdr:col>
      <xdr:colOff>542925</xdr:colOff>
      <xdr:row>148</xdr:row>
      <xdr:rowOff>123825</xdr:rowOff>
    </xdr:to>
    <xdr:pic>
      <xdr:nvPicPr>
        <xdr:cNvPr id="1" name="Picture 1" descr="/Users/vorechovsky/Desktop/RO - 2011 kop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3164800"/>
          <a:ext cx="83058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131</xdr:row>
      <xdr:rowOff>161925</xdr:rowOff>
    </xdr:from>
    <xdr:to>
      <xdr:col>10</xdr:col>
      <xdr:colOff>180975</xdr:colOff>
      <xdr:row>154</xdr:row>
      <xdr:rowOff>19050</xdr:rowOff>
    </xdr:to>
    <xdr:pic>
      <xdr:nvPicPr>
        <xdr:cNvPr id="1" name="Picture 1" descr="/Users/vorechovsky/Desktop/RO - 2011 kop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3812500"/>
          <a:ext cx="83058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129</xdr:row>
      <xdr:rowOff>104775</xdr:rowOff>
    </xdr:from>
    <xdr:to>
      <xdr:col>9</xdr:col>
      <xdr:colOff>542925</xdr:colOff>
      <xdr:row>151</xdr:row>
      <xdr:rowOff>123825</xdr:rowOff>
    </xdr:to>
    <xdr:pic>
      <xdr:nvPicPr>
        <xdr:cNvPr id="1" name="Picture 1" descr="/Users/vorechovsky/Desktop/RO - 2011 kop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3250525"/>
          <a:ext cx="829627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146</xdr:row>
      <xdr:rowOff>19050</xdr:rowOff>
    </xdr:from>
    <xdr:to>
      <xdr:col>9</xdr:col>
      <xdr:colOff>304800</xdr:colOff>
      <xdr:row>168</xdr:row>
      <xdr:rowOff>38100</xdr:rowOff>
    </xdr:to>
    <xdr:pic>
      <xdr:nvPicPr>
        <xdr:cNvPr id="1" name="Picture 1" descr="/Users/vorechovsky/Desktop/RO - 2011 kop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5927050"/>
          <a:ext cx="829627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146</xdr:row>
      <xdr:rowOff>104775</xdr:rowOff>
    </xdr:from>
    <xdr:to>
      <xdr:col>9</xdr:col>
      <xdr:colOff>542925</xdr:colOff>
      <xdr:row>168</xdr:row>
      <xdr:rowOff>123825</xdr:rowOff>
    </xdr:to>
    <xdr:pic>
      <xdr:nvPicPr>
        <xdr:cNvPr id="1" name="Picture 1" descr="/Users/vorechovsky/Desktop/RO - 2011 kop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5917525"/>
          <a:ext cx="829627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132</xdr:row>
      <xdr:rowOff>123825</xdr:rowOff>
    </xdr:from>
    <xdr:to>
      <xdr:col>9</xdr:col>
      <xdr:colOff>542925</xdr:colOff>
      <xdr:row>154</xdr:row>
      <xdr:rowOff>152400</xdr:rowOff>
    </xdr:to>
    <xdr:pic>
      <xdr:nvPicPr>
        <xdr:cNvPr id="1" name="Picture 1" descr="/Users/vorechovsky/Desktop/RO - 2011 kop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3822025"/>
          <a:ext cx="830580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132</xdr:row>
      <xdr:rowOff>123825</xdr:rowOff>
    </xdr:from>
    <xdr:to>
      <xdr:col>9</xdr:col>
      <xdr:colOff>542925</xdr:colOff>
      <xdr:row>154</xdr:row>
      <xdr:rowOff>152400</xdr:rowOff>
    </xdr:to>
    <xdr:pic>
      <xdr:nvPicPr>
        <xdr:cNvPr id="1" name="Picture 1" descr="/Users/vorechovsky/Desktop/RO - 2011 kop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3822025"/>
          <a:ext cx="830580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132</xdr:row>
      <xdr:rowOff>123825</xdr:rowOff>
    </xdr:from>
    <xdr:to>
      <xdr:col>9</xdr:col>
      <xdr:colOff>542925</xdr:colOff>
      <xdr:row>154</xdr:row>
      <xdr:rowOff>152400</xdr:rowOff>
    </xdr:to>
    <xdr:pic>
      <xdr:nvPicPr>
        <xdr:cNvPr id="1" name="Picture 1" descr="/Users/vorechovsky/Desktop/RO - 2011 kop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3822025"/>
          <a:ext cx="830580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8.28125" style="0" bestFit="1" customWidth="1"/>
    <col min="2" max="2" width="90.57421875" style="0" bestFit="1" customWidth="1"/>
  </cols>
  <sheetData>
    <row r="1" spans="1:2" ht="12.75">
      <c r="A1" s="169" t="s">
        <v>421</v>
      </c>
      <c r="B1" s="169" t="s">
        <v>422</v>
      </c>
    </row>
    <row r="2" spans="1:2" ht="12.75">
      <c r="A2" s="61" t="s">
        <v>414</v>
      </c>
      <c r="B2">
        <v>77</v>
      </c>
    </row>
    <row r="3" spans="1:2" ht="12.75">
      <c r="A3" s="61" t="s">
        <v>415</v>
      </c>
      <c r="B3">
        <v>9.2</v>
      </c>
    </row>
    <row r="4" spans="1:2" ht="12.75">
      <c r="A4" s="61" t="s">
        <v>416</v>
      </c>
      <c r="B4">
        <v>90</v>
      </c>
    </row>
    <row r="5" spans="1:2" ht="12.75">
      <c r="A5" s="61" t="s">
        <v>417</v>
      </c>
      <c r="B5">
        <v>95</v>
      </c>
    </row>
    <row r="6" spans="1:2" ht="12.75">
      <c r="A6" s="61" t="s">
        <v>423</v>
      </c>
      <c r="B6">
        <v>272</v>
      </c>
    </row>
    <row r="7" spans="1:2" ht="12.75">
      <c r="A7" s="61" t="s">
        <v>418</v>
      </c>
      <c r="B7" t="s">
        <v>233</v>
      </c>
    </row>
    <row r="8" spans="1:2" ht="12.75">
      <c r="A8" s="61" t="s">
        <v>419</v>
      </c>
      <c r="B8" t="s">
        <v>234</v>
      </c>
    </row>
    <row r="9" spans="1:2" ht="12.75">
      <c r="A9" s="61" t="s">
        <v>420</v>
      </c>
      <c r="B9" s="168">
        <v>2012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64"/>
  <sheetViews>
    <sheetView tabSelected="1" zoomScale="90" zoomScaleNormal="90" zoomScalePageLayoutView="0" workbookViewId="0" topLeftCell="A1">
      <selection activeCell="A1" sqref="A1:J1"/>
    </sheetView>
  </sheetViews>
  <sheetFormatPr defaultColWidth="9.140625" defaultRowHeight="12.75"/>
  <cols>
    <col min="1" max="1" width="4.8515625" style="189" customWidth="1"/>
    <col min="2" max="2" width="5.7109375" style="189" customWidth="1"/>
    <col min="3" max="3" width="15.57421875" style="1" customWidth="1"/>
    <col min="4" max="4" width="24.421875" style="189" bestFit="1" customWidth="1"/>
    <col min="5" max="5" width="35.140625" style="189" customWidth="1"/>
    <col min="6" max="6" width="15.140625" style="189" customWidth="1"/>
    <col min="7" max="7" width="8.7109375" style="189" bestFit="1" customWidth="1"/>
    <col min="8" max="8" width="8.00390625" style="189" bestFit="1" customWidth="1"/>
    <col min="9" max="9" width="10.421875" style="189" customWidth="1"/>
    <col min="10" max="10" width="13.421875" style="189" customWidth="1"/>
    <col min="11" max="12" width="1.8515625" style="0" customWidth="1"/>
    <col min="13" max="13" width="4.7109375" style="0" hidden="1" customWidth="1"/>
    <col min="14" max="14" width="4.140625" style="0" hidden="1" customWidth="1"/>
    <col min="15" max="15" width="9.8515625" style="0" hidden="1" customWidth="1"/>
    <col min="16" max="16" width="7.140625" style="0" hidden="1" customWidth="1"/>
    <col min="17" max="17" width="4.7109375" style="0" hidden="1" customWidth="1"/>
    <col min="18" max="18" width="4.140625" style="0" hidden="1" customWidth="1"/>
    <col min="19" max="19" width="9.7109375" style="0" hidden="1" customWidth="1"/>
    <col min="20" max="20" width="7.140625" style="0" hidden="1" customWidth="1"/>
    <col min="21" max="21" width="4.7109375" style="0" hidden="1" customWidth="1"/>
    <col min="22" max="22" width="4.140625" style="0" hidden="1" customWidth="1"/>
    <col min="23" max="23" width="9.8515625" style="0" hidden="1" customWidth="1"/>
    <col min="24" max="24" width="7.140625" style="0" hidden="1" customWidth="1"/>
    <col min="25" max="25" width="4.7109375" style="0" hidden="1" customWidth="1"/>
    <col min="26" max="26" width="4.421875" style="0" hidden="1" customWidth="1"/>
    <col min="27" max="27" width="9.7109375" style="0" hidden="1" customWidth="1"/>
    <col min="28" max="28" width="7.140625" style="0" hidden="1" customWidth="1"/>
    <col min="29" max="29" width="11.140625" style="0" hidden="1" customWidth="1"/>
    <col min="30" max="32" width="9.140625" style="0" customWidth="1"/>
  </cols>
  <sheetData>
    <row r="1" spans="1:12" ht="26.25">
      <c r="A1" s="196" t="str">
        <f>CTRL!B7</f>
        <v>R E G I O N E M   O R L I C K A   L A N Š K R O U N   2 0 1 2</v>
      </c>
      <c r="B1" s="196"/>
      <c r="C1" s="196"/>
      <c r="D1" s="196"/>
      <c r="E1" s="196"/>
      <c r="F1" s="196"/>
      <c r="G1" s="196"/>
      <c r="H1" s="196"/>
      <c r="I1" s="196"/>
      <c r="J1" s="196"/>
      <c r="K1" s="27"/>
      <c r="L1" s="26"/>
    </row>
    <row r="2" spans="1:12" ht="21">
      <c r="A2" s="198" t="str">
        <f>CTRL!B8</f>
        <v>26. ročník mezinárodního cyklistického závodu juniorů / 26th annual of international cycling race of juniors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89"/>
    </row>
    <row r="3" spans="4:12" ht="15.75" customHeight="1">
      <c r="D3" s="204" t="s">
        <v>459</v>
      </c>
      <c r="E3" s="204"/>
      <c r="F3" s="204"/>
      <c r="G3" s="204"/>
      <c r="H3" s="204"/>
      <c r="J3" s="2" t="s">
        <v>460</v>
      </c>
      <c r="L3" s="189"/>
    </row>
    <row r="4" spans="1:12" ht="12.75">
      <c r="A4" s="46" t="s">
        <v>412</v>
      </c>
      <c r="J4" s="84" t="s">
        <v>205</v>
      </c>
      <c r="L4" s="189"/>
    </row>
    <row r="5" spans="1:10" ht="21">
      <c r="A5" s="200" t="s">
        <v>108</v>
      </c>
      <c r="B5" s="197"/>
      <c r="C5" s="197"/>
      <c r="D5" s="197"/>
      <c r="E5" s="197"/>
      <c r="F5" s="197"/>
      <c r="G5" s="197"/>
      <c r="H5" s="197"/>
      <c r="I5" s="197"/>
      <c r="J5" s="197"/>
    </row>
    <row r="6" ht="9" customHeight="1"/>
    <row r="7" spans="1:10" ht="12.75">
      <c r="A7" s="96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6" t="s">
        <v>5</v>
      </c>
      <c r="G7" s="96" t="s">
        <v>25</v>
      </c>
      <c r="H7" s="96" t="s">
        <v>16</v>
      </c>
      <c r="I7" s="96" t="s">
        <v>6</v>
      </c>
      <c r="J7" s="96" t="s">
        <v>7</v>
      </c>
    </row>
    <row r="8" spans="1:10" ht="12.75">
      <c r="A8" s="97" t="s">
        <v>8</v>
      </c>
      <c r="B8" s="97" t="s">
        <v>9</v>
      </c>
      <c r="C8" s="97" t="s">
        <v>10</v>
      </c>
      <c r="D8" s="97" t="s">
        <v>11</v>
      </c>
      <c r="E8" s="97" t="s">
        <v>23</v>
      </c>
      <c r="F8" s="97" t="s">
        <v>12</v>
      </c>
      <c r="G8" s="97" t="s">
        <v>26</v>
      </c>
      <c r="H8" s="97" t="s">
        <v>15</v>
      </c>
      <c r="I8" s="97" t="s">
        <v>13</v>
      </c>
      <c r="J8" s="97" t="s">
        <v>14</v>
      </c>
    </row>
    <row r="9" ht="13.5" thickBot="1"/>
    <row r="10" spans="1:29" ht="15">
      <c r="A10" s="201" t="s">
        <v>107</v>
      </c>
      <c r="B10" s="201"/>
      <c r="C10" s="201"/>
      <c r="D10" s="201"/>
      <c r="E10" s="201"/>
      <c r="F10" s="201"/>
      <c r="G10" s="201"/>
      <c r="H10" s="201"/>
      <c r="I10" s="201"/>
      <c r="J10" s="201"/>
      <c r="M10" s="207" t="s">
        <v>106</v>
      </c>
      <c r="N10" s="207"/>
      <c r="O10" s="207"/>
      <c r="P10" s="207"/>
      <c r="Q10" s="206" t="s">
        <v>105</v>
      </c>
      <c r="R10" s="206"/>
      <c r="S10" s="206"/>
      <c r="T10" s="206"/>
      <c r="U10" s="207" t="s">
        <v>104</v>
      </c>
      <c r="V10" s="207"/>
      <c r="W10" s="207"/>
      <c r="X10" s="207"/>
      <c r="Y10" s="206" t="s">
        <v>103</v>
      </c>
      <c r="Z10" s="206"/>
      <c r="AA10" s="206"/>
      <c r="AB10" s="206"/>
      <c r="AC10" s="25" t="s">
        <v>102</v>
      </c>
    </row>
    <row r="11" spans="1:10" ht="15">
      <c r="A11" s="190" t="str">
        <f>"Délka / Distance:  "&amp;CTRL!B6&amp;" km"</f>
        <v>Délka / Distance:  272 km</v>
      </c>
      <c r="B11" s="110"/>
      <c r="C11" s="111"/>
      <c r="D11" s="111"/>
      <c r="E11" s="202" t="s">
        <v>20</v>
      </c>
      <c r="F11" s="203"/>
      <c r="G11" s="203"/>
      <c r="H11" s="203"/>
      <c r="I11" s="203"/>
      <c r="J11" s="203"/>
    </row>
    <row r="12" spans="1:28" ht="15">
      <c r="A12" s="94" t="s">
        <v>101</v>
      </c>
      <c r="B12" s="87">
        <v>21</v>
      </c>
      <c r="C12" s="87" t="s">
        <v>283</v>
      </c>
      <c r="D12" s="88" t="s">
        <v>214</v>
      </c>
      <c r="E12" s="89" t="s">
        <v>284</v>
      </c>
      <c r="F12" s="90" t="s">
        <v>285</v>
      </c>
      <c r="G12" s="91" t="s">
        <v>162</v>
      </c>
      <c r="H12" s="91" t="s">
        <v>213</v>
      </c>
      <c r="I12" s="117">
        <f aca="true" t="shared" si="0" ref="I12:I43">(O12+S12+W12+AA12+AC12)-(P12+T12+X12+AB12)</f>
        <v>0.17528009259258925</v>
      </c>
      <c r="J12" s="63">
        <f aca="true" t="shared" si="1" ref="J12:J43">I12-$I$12</f>
        <v>0</v>
      </c>
      <c r="M12" s="6">
        <v>6</v>
      </c>
      <c r="N12" s="7">
        <v>21</v>
      </c>
      <c r="O12" s="100">
        <v>0.07752314814814815</v>
      </c>
      <c r="P12" s="63"/>
      <c r="Q12" s="22">
        <v>2</v>
      </c>
      <c r="R12" s="21">
        <v>21</v>
      </c>
      <c r="S12" s="23">
        <v>0.008879629629626276</v>
      </c>
      <c r="T12" s="12"/>
      <c r="U12" s="6">
        <v>2</v>
      </c>
      <c r="V12" s="7">
        <v>21</v>
      </c>
      <c r="W12" s="8">
        <v>0.08892361111111112</v>
      </c>
      <c r="X12" s="63">
        <v>4.6296296296296294E-05</v>
      </c>
      <c r="Y12" s="6"/>
      <c r="Z12" s="7"/>
      <c r="AA12" s="8"/>
      <c r="AB12" s="9"/>
    </row>
    <row r="13" spans="1:28" ht="15">
      <c r="A13" s="94" t="s">
        <v>78</v>
      </c>
      <c r="B13" s="87">
        <v>94</v>
      </c>
      <c r="C13" s="87" t="s">
        <v>187</v>
      </c>
      <c r="D13" s="88" t="s">
        <v>188</v>
      </c>
      <c r="E13" s="89" t="s">
        <v>30</v>
      </c>
      <c r="F13" s="90">
        <v>9614</v>
      </c>
      <c r="G13" s="91" t="s">
        <v>162</v>
      </c>
      <c r="H13" s="91" t="s">
        <v>328</v>
      </c>
      <c r="I13" s="117">
        <f t="shared" si="0"/>
        <v>0.1754737268518501</v>
      </c>
      <c r="J13" s="63">
        <f t="shared" si="1"/>
        <v>0.0001936342592608331</v>
      </c>
      <c r="M13" s="6">
        <v>24</v>
      </c>
      <c r="N13" s="7">
        <v>94</v>
      </c>
      <c r="O13" s="100">
        <v>0.0777199074074074</v>
      </c>
      <c r="P13" s="63"/>
      <c r="Q13" s="22">
        <v>1</v>
      </c>
      <c r="R13" s="21">
        <v>94</v>
      </c>
      <c r="S13" s="23">
        <v>0.008830208333331544</v>
      </c>
      <c r="T13" s="12"/>
      <c r="U13" s="6">
        <v>5</v>
      </c>
      <c r="V13" s="7">
        <v>94</v>
      </c>
      <c r="W13" s="8">
        <v>0.08892361111111112</v>
      </c>
      <c r="X13" s="9"/>
      <c r="Y13" s="6"/>
      <c r="Z13" s="7"/>
      <c r="AA13" s="8"/>
      <c r="AB13" s="9"/>
    </row>
    <row r="14" spans="1:28" ht="15">
      <c r="A14" s="94" t="s">
        <v>96</v>
      </c>
      <c r="B14" s="87">
        <v>1</v>
      </c>
      <c r="C14" s="87" t="s">
        <v>237</v>
      </c>
      <c r="D14" s="88" t="s">
        <v>238</v>
      </c>
      <c r="E14" s="89" t="s">
        <v>210</v>
      </c>
      <c r="F14" s="90" t="s">
        <v>239</v>
      </c>
      <c r="G14" s="91" t="s">
        <v>162</v>
      </c>
      <c r="H14" s="91" t="s">
        <v>211</v>
      </c>
      <c r="I14" s="117">
        <f t="shared" si="0"/>
        <v>0.17561471064814546</v>
      </c>
      <c r="J14" s="63">
        <f t="shared" si="1"/>
        <v>0.00033461805555620727</v>
      </c>
      <c r="M14" s="6">
        <v>7</v>
      </c>
      <c r="N14" s="7">
        <v>1</v>
      </c>
      <c r="O14" s="100">
        <v>0.0777199074074074</v>
      </c>
      <c r="P14" s="63"/>
      <c r="Q14" s="22">
        <v>4</v>
      </c>
      <c r="R14" s="21">
        <v>1</v>
      </c>
      <c r="S14" s="23">
        <v>0.009040636574071387</v>
      </c>
      <c r="T14" s="12"/>
      <c r="U14" s="6">
        <v>1</v>
      </c>
      <c r="V14" s="7">
        <v>1</v>
      </c>
      <c r="W14" s="8">
        <v>0.08892361111111112</v>
      </c>
      <c r="X14" s="63">
        <v>6.944444444444444E-05</v>
      </c>
      <c r="Y14" s="6"/>
      <c r="Z14" s="7"/>
      <c r="AA14" s="8"/>
      <c r="AB14" s="9"/>
    </row>
    <row r="15" spans="1:29" ht="15">
      <c r="A15" s="94" t="s">
        <v>100</v>
      </c>
      <c r="B15" s="87">
        <v>3</v>
      </c>
      <c r="C15" s="87" t="s">
        <v>243</v>
      </c>
      <c r="D15" s="88" t="s">
        <v>244</v>
      </c>
      <c r="E15" s="89" t="s">
        <v>210</v>
      </c>
      <c r="F15" s="90" t="s">
        <v>245</v>
      </c>
      <c r="G15" s="91" t="s">
        <v>246</v>
      </c>
      <c r="H15" s="91" t="s">
        <v>211</v>
      </c>
      <c r="I15" s="117">
        <f t="shared" si="0"/>
        <v>0.17606347222221866</v>
      </c>
      <c r="J15" s="63">
        <f t="shared" si="1"/>
        <v>0.0007833796296294049</v>
      </c>
      <c r="M15" s="6">
        <v>1</v>
      </c>
      <c r="N15" s="7">
        <v>3</v>
      </c>
      <c r="O15" s="100">
        <v>0.07752314814814815</v>
      </c>
      <c r="P15" s="63">
        <v>0.00011574074074074073</v>
      </c>
      <c r="Q15" s="22">
        <v>5</v>
      </c>
      <c r="R15" s="21">
        <v>3</v>
      </c>
      <c r="S15" s="23">
        <v>0.009072731481477915</v>
      </c>
      <c r="T15" s="12"/>
      <c r="U15" s="6">
        <v>9</v>
      </c>
      <c r="V15" s="7">
        <v>3</v>
      </c>
      <c r="W15" s="8">
        <v>0.08958333333333333</v>
      </c>
      <c r="X15" s="9"/>
      <c r="Y15" s="6"/>
      <c r="Z15" s="7"/>
      <c r="AA15" s="8"/>
      <c r="AB15" s="9"/>
      <c r="AC15" s="24"/>
    </row>
    <row r="16" spans="1:28" ht="15">
      <c r="A16" s="94" t="s">
        <v>76</v>
      </c>
      <c r="B16" s="87">
        <v>83</v>
      </c>
      <c r="C16" s="87" t="s">
        <v>369</v>
      </c>
      <c r="D16" s="88" t="s">
        <v>370</v>
      </c>
      <c r="E16" s="89" t="s">
        <v>194</v>
      </c>
      <c r="F16" s="90">
        <v>7803</v>
      </c>
      <c r="G16" s="91" t="s">
        <v>165</v>
      </c>
      <c r="H16" s="91" t="s">
        <v>324</v>
      </c>
      <c r="I16" s="117">
        <f t="shared" si="0"/>
        <v>0.17634232638888667</v>
      </c>
      <c r="J16" s="63">
        <f t="shared" si="1"/>
        <v>0.0010622337962974127</v>
      </c>
      <c r="M16" s="6">
        <v>16</v>
      </c>
      <c r="N16" s="7">
        <v>83</v>
      </c>
      <c r="O16" s="100">
        <v>0.0777199074074074</v>
      </c>
      <c r="P16" s="63"/>
      <c r="Q16" s="22">
        <v>31</v>
      </c>
      <c r="R16" s="21">
        <v>83</v>
      </c>
      <c r="S16" s="23">
        <v>0.009721956018516305</v>
      </c>
      <c r="T16" s="12"/>
      <c r="U16" s="6">
        <v>3</v>
      </c>
      <c r="V16" s="7">
        <v>83</v>
      </c>
      <c r="W16" s="8">
        <v>0.08892361111111112</v>
      </c>
      <c r="X16" s="63">
        <v>2.3148148148148147E-05</v>
      </c>
      <c r="Y16" s="6"/>
      <c r="Z16" s="7"/>
      <c r="AA16" s="8"/>
      <c r="AB16" s="9"/>
    </row>
    <row r="17" spans="1:28" ht="15">
      <c r="A17" s="94" t="s">
        <v>99</v>
      </c>
      <c r="B17" s="87">
        <v>13</v>
      </c>
      <c r="C17" s="87" t="s">
        <v>264</v>
      </c>
      <c r="D17" s="88" t="s">
        <v>265</v>
      </c>
      <c r="E17" s="89" t="s">
        <v>266</v>
      </c>
      <c r="F17" s="90" t="s">
        <v>267</v>
      </c>
      <c r="G17" s="91" t="s">
        <v>246</v>
      </c>
      <c r="H17" s="91" t="s">
        <v>261</v>
      </c>
      <c r="I17" s="117">
        <f t="shared" si="0"/>
        <v>0.17660499999999787</v>
      </c>
      <c r="J17" s="63">
        <f t="shared" si="1"/>
        <v>0.001324907407408621</v>
      </c>
      <c r="M17" s="6">
        <v>27</v>
      </c>
      <c r="N17" s="7">
        <v>13</v>
      </c>
      <c r="O17" s="100">
        <v>0.0777199074074074</v>
      </c>
      <c r="P17" s="63"/>
      <c r="Q17" s="22">
        <v>13</v>
      </c>
      <c r="R17" s="21">
        <v>13</v>
      </c>
      <c r="S17" s="23">
        <v>0.009301759259257131</v>
      </c>
      <c r="T17" s="12"/>
      <c r="U17" s="6">
        <v>10</v>
      </c>
      <c r="V17" s="7">
        <v>13</v>
      </c>
      <c r="W17" s="8">
        <v>0.08958333333333333</v>
      </c>
      <c r="X17" s="9"/>
      <c r="Y17" s="6"/>
      <c r="Z17" s="7"/>
      <c r="AA17" s="8"/>
      <c r="AB17" s="9"/>
    </row>
    <row r="18" spans="1:28" ht="15">
      <c r="A18" s="94" t="s">
        <v>93</v>
      </c>
      <c r="B18" s="87">
        <v>77</v>
      </c>
      <c r="C18" s="87" t="s">
        <v>362</v>
      </c>
      <c r="D18" s="88" t="s">
        <v>363</v>
      </c>
      <c r="E18" s="89" t="s">
        <v>364</v>
      </c>
      <c r="F18" s="90">
        <v>8606</v>
      </c>
      <c r="G18" s="91" t="s">
        <v>246</v>
      </c>
      <c r="H18" s="91" t="s">
        <v>351</v>
      </c>
      <c r="I18" s="117">
        <f t="shared" si="0"/>
        <v>0.17667932870370293</v>
      </c>
      <c r="J18" s="63">
        <f t="shared" si="1"/>
        <v>0.001399236111113672</v>
      </c>
      <c r="M18" s="6">
        <v>43</v>
      </c>
      <c r="N18" s="7">
        <v>77</v>
      </c>
      <c r="O18" s="100">
        <v>0.0777199074074074</v>
      </c>
      <c r="P18" s="63"/>
      <c r="Q18" s="22">
        <v>3</v>
      </c>
      <c r="R18" s="21">
        <v>77</v>
      </c>
      <c r="S18" s="23">
        <v>0.008901550925925148</v>
      </c>
      <c r="T18" s="12"/>
      <c r="U18" s="6">
        <v>13</v>
      </c>
      <c r="V18" s="7">
        <v>77</v>
      </c>
      <c r="W18" s="8">
        <v>0.09005787037037037</v>
      </c>
      <c r="X18" s="9"/>
      <c r="Y18" s="6"/>
      <c r="Z18" s="7"/>
      <c r="AA18" s="8"/>
      <c r="AB18" s="9"/>
    </row>
    <row r="19" spans="1:28" ht="15">
      <c r="A19" s="94" t="s">
        <v>98</v>
      </c>
      <c r="B19" s="87">
        <v>72</v>
      </c>
      <c r="C19" s="87" t="s">
        <v>352</v>
      </c>
      <c r="D19" s="88" t="s">
        <v>353</v>
      </c>
      <c r="E19" s="89" t="s">
        <v>350</v>
      </c>
      <c r="F19" s="90">
        <v>17888</v>
      </c>
      <c r="G19" s="91" t="s">
        <v>162</v>
      </c>
      <c r="H19" s="91" t="s">
        <v>351</v>
      </c>
      <c r="I19" s="117">
        <f t="shared" si="0"/>
        <v>0.1766794791666651</v>
      </c>
      <c r="J19" s="63">
        <f t="shared" si="1"/>
        <v>0.0013993865740758449</v>
      </c>
      <c r="M19" s="6">
        <v>28</v>
      </c>
      <c r="N19" s="7">
        <v>72</v>
      </c>
      <c r="O19" s="100">
        <v>0.0777199074074074</v>
      </c>
      <c r="P19" s="63"/>
      <c r="Q19" s="22">
        <v>40</v>
      </c>
      <c r="R19" s="21">
        <v>72</v>
      </c>
      <c r="S19" s="23">
        <v>0.01003596064814657</v>
      </c>
      <c r="T19" s="12"/>
      <c r="U19" s="6">
        <v>4</v>
      </c>
      <c r="V19" s="7">
        <v>72</v>
      </c>
      <c r="W19" s="8">
        <v>0.08892361111111112</v>
      </c>
      <c r="X19" s="9"/>
      <c r="Y19" s="6"/>
      <c r="Z19" s="7"/>
      <c r="AA19" s="8"/>
      <c r="AB19" s="9"/>
    </row>
    <row r="20" spans="1:28" ht="15">
      <c r="A20" s="94" t="s">
        <v>68</v>
      </c>
      <c r="B20" s="87">
        <v>6</v>
      </c>
      <c r="C20" s="87" t="s">
        <v>254</v>
      </c>
      <c r="D20" s="88" t="s">
        <v>255</v>
      </c>
      <c r="E20" s="89" t="s">
        <v>252</v>
      </c>
      <c r="F20" s="90" t="s">
        <v>256</v>
      </c>
      <c r="G20" s="91" t="s">
        <v>246</v>
      </c>
      <c r="H20" s="91" t="s">
        <v>211</v>
      </c>
      <c r="I20" s="117">
        <f t="shared" si="0"/>
        <v>0.1767106134259238</v>
      </c>
      <c r="J20" s="63">
        <f t="shared" si="1"/>
        <v>0.0014305208333345587</v>
      </c>
      <c r="M20" s="6">
        <v>18</v>
      </c>
      <c r="N20" s="7">
        <v>6</v>
      </c>
      <c r="O20" s="100">
        <v>0.0777199074074074</v>
      </c>
      <c r="P20" s="63"/>
      <c r="Q20" s="22">
        <v>20</v>
      </c>
      <c r="R20" s="21">
        <v>6</v>
      </c>
      <c r="S20" s="23">
        <v>0.009407372685183083</v>
      </c>
      <c r="T20" s="12"/>
      <c r="U20" s="6">
        <v>8</v>
      </c>
      <c r="V20" s="7">
        <v>6</v>
      </c>
      <c r="W20" s="8">
        <v>0.08958333333333333</v>
      </c>
      <c r="X20" s="9"/>
      <c r="Y20" s="6"/>
      <c r="Z20" s="7"/>
      <c r="AA20" s="8"/>
      <c r="AB20" s="9"/>
    </row>
    <row r="21" spans="1:28" ht="15">
      <c r="A21" s="94" t="s">
        <v>97</v>
      </c>
      <c r="B21" s="87">
        <v>22</v>
      </c>
      <c r="C21" s="87" t="s">
        <v>168</v>
      </c>
      <c r="D21" s="88" t="s">
        <v>169</v>
      </c>
      <c r="E21" s="89" t="s">
        <v>284</v>
      </c>
      <c r="F21" s="90" t="s">
        <v>286</v>
      </c>
      <c r="G21" s="91" t="s">
        <v>162</v>
      </c>
      <c r="H21" s="91" t="s">
        <v>213</v>
      </c>
      <c r="I21" s="117">
        <f t="shared" si="0"/>
        <v>0.17678252314814646</v>
      </c>
      <c r="J21" s="63">
        <f t="shared" si="1"/>
        <v>0.0015024305555572104</v>
      </c>
      <c r="M21" s="6">
        <v>26</v>
      </c>
      <c r="N21" s="7">
        <v>22</v>
      </c>
      <c r="O21" s="100">
        <v>0.0777199074074074</v>
      </c>
      <c r="P21" s="63"/>
      <c r="Q21" s="22">
        <v>30</v>
      </c>
      <c r="R21" s="21">
        <v>22</v>
      </c>
      <c r="S21" s="23">
        <v>0.009710763888887206</v>
      </c>
      <c r="T21" s="12"/>
      <c r="U21" s="6">
        <v>7</v>
      </c>
      <c r="V21" s="7">
        <v>22</v>
      </c>
      <c r="W21" s="8">
        <v>0.08935185185185185</v>
      </c>
      <c r="X21" s="9"/>
      <c r="Y21" s="6"/>
      <c r="Z21" s="7"/>
      <c r="AA21" s="8"/>
      <c r="AB21" s="9"/>
    </row>
    <row r="22" spans="1:28" ht="15">
      <c r="A22" s="94" t="s">
        <v>95</v>
      </c>
      <c r="B22" s="87">
        <v>25</v>
      </c>
      <c r="C22" s="87" t="s">
        <v>293</v>
      </c>
      <c r="D22" s="88" t="s">
        <v>294</v>
      </c>
      <c r="E22" s="89" t="s">
        <v>284</v>
      </c>
      <c r="F22" s="90" t="s">
        <v>295</v>
      </c>
      <c r="G22" s="91" t="s">
        <v>246</v>
      </c>
      <c r="H22" s="91" t="s">
        <v>213</v>
      </c>
      <c r="I22" s="117">
        <f t="shared" si="0"/>
        <v>0.17680071759258958</v>
      </c>
      <c r="J22" s="63">
        <f t="shared" si="1"/>
        <v>0.0015206250000003307</v>
      </c>
      <c r="M22" s="6">
        <v>3</v>
      </c>
      <c r="N22" s="7">
        <v>25</v>
      </c>
      <c r="O22" s="100">
        <v>0.07752314814814815</v>
      </c>
      <c r="P22" s="63">
        <v>4.6296296296296294E-05</v>
      </c>
      <c r="Q22" s="22">
        <v>32</v>
      </c>
      <c r="R22" s="21">
        <v>25</v>
      </c>
      <c r="S22" s="23">
        <v>0.009740532407404396</v>
      </c>
      <c r="T22" s="12"/>
      <c r="U22" s="6">
        <v>11</v>
      </c>
      <c r="V22" s="7">
        <v>25</v>
      </c>
      <c r="W22" s="8">
        <v>0.08958333333333333</v>
      </c>
      <c r="X22" s="9"/>
      <c r="Y22" s="6"/>
      <c r="Z22" s="7"/>
      <c r="AA22" s="8"/>
      <c r="AB22" s="9"/>
    </row>
    <row r="23" spans="1:28" ht="15">
      <c r="A23" s="94" t="s">
        <v>61</v>
      </c>
      <c r="B23" s="87">
        <v>95</v>
      </c>
      <c r="C23" s="87" t="s">
        <v>377</v>
      </c>
      <c r="D23" s="88" t="s">
        <v>378</v>
      </c>
      <c r="E23" s="89" t="s">
        <v>379</v>
      </c>
      <c r="F23" s="90">
        <v>13230</v>
      </c>
      <c r="G23" s="91" t="s">
        <v>162</v>
      </c>
      <c r="H23" s="91" t="s">
        <v>328</v>
      </c>
      <c r="I23" s="117">
        <f t="shared" si="0"/>
        <v>0.17682307870370118</v>
      </c>
      <c r="J23" s="63">
        <f t="shared" si="1"/>
        <v>0.0015429861111119214</v>
      </c>
      <c r="M23" s="6">
        <v>9</v>
      </c>
      <c r="N23" s="7">
        <v>95</v>
      </c>
      <c r="O23" s="100">
        <v>0.0777199074074074</v>
      </c>
      <c r="P23" s="63"/>
      <c r="Q23" s="22">
        <v>34</v>
      </c>
      <c r="R23" s="21">
        <v>95</v>
      </c>
      <c r="S23" s="23">
        <v>0.009774467592590064</v>
      </c>
      <c r="T23" s="12"/>
      <c r="U23" s="6">
        <v>6</v>
      </c>
      <c r="V23" s="7">
        <v>95</v>
      </c>
      <c r="W23" s="8">
        <v>0.0893287037037037</v>
      </c>
      <c r="X23" s="9"/>
      <c r="Y23" s="6"/>
      <c r="Z23" s="7"/>
      <c r="AA23" s="8"/>
      <c r="AB23" s="9"/>
    </row>
    <row r="24" spans="1:28" ht="15">
      <c r="A24" s="94" t="s">
        <v>85</v>
      </c>
      <c r="B24" s="87">
        <v>73</v>
      </c>
      <c r="C24" s="87" t="s">
        <v>354</v>
      </c>
      <c r="D24" s="88" t="s">
        <v>355</v>
      </c>
      <c r="E24" s="89" t="s">
        <v>350</v>
      </c>
      <c r="F24" s="90">
        <v>5463</v>
      </c>
      <c r="G24" s="91" t="s">
        <v>162</v>
      </c>
      <c r="H24" s="91" t="s">
        <v>351</v>
      </c>
      <c r="I24" s="117">
        <f t="shared" si="0"/>
        <v>0.1771807407407393</v>
      </c>
      <c r="J24" s="63">
        <f t="shared" si="1"/>
        <v>0.0019006481481500526</v>
      </c>
      <c r="M24" s="6">
        <v>40</v>
      </c>
      <c r="N24" s="7">
        <v>73</v>
      </c>
      <c r="O24" s="100">
        <v>0.0777199074074074</v>
      </c>
      <c r="P24" s="63"/>
      <c r="Q24" s="22">
        <v>35</v>
      </c>
      <c r="R24" s="21">
        <v>73</v>
      </c>
      <c r="S24" s="23">
        <v>0.009819629629628195</v>
      </c>
      <c r="T24" s="12"/>
      <c r="U24" s="6">
        <v>12</v>
      </c>
      <c r="V24" s="7">
        <v>73</v>
      </c>
      <c r="W24" s="8">
        <v>0.08964120370370371</v>
      </c>
      <c r="X24" s="9"/>
      <c r="Y24" s="6"/>
      <c r="Z24" s="7"/>
      <c r="AA24" s="8"/>
      <c r="AB24" s="9"/>
    </row>
    <row r="25" spans="1:28" ht="15">
      <c r="A25" s="94" t="s">
        <v>94</v>
      </c>
      <c r="B25" s="87">
        <v>4</v>
      </c>
      <c r="C25" s="87" t="s">
        <v>247</v>
      </c>
      <c r="D25" s="88" t="s">
        <v>248</v>
      </c>
      <c r="E25" s="89" t="s">
        <v>210</v>
      </c>
      <c r="F25" s="90" t="s">
        <v>249</v>
      </c>
      <c r="G25" s="91" t="s">
        <v>246</v>
      </c>
      <c r="H25" s="91" t="s">
        <v>211</v>
      </c>
      <c r="I25" s="117">
        <f t="shared" si="0"/>
        <v>0.17797442129629318</v>
      </c>
      <c r="J25" s="63">
        <f t="shared" si="1"/>
        <v>0.0026943287037039243</v>
      </c>
      <c r="M25" s="6">
        <v>2</v>
      </c>
      <c r="N25" s="7">
        <v>4</v>
      </c>
      <c r="O25" s="100">
        <v>0.07752314814814815</v>
      </c>
      <c r="P25" s="63">
        <v>0.0001388888888888889</v>
      </c>
      <c r="Q25" s="22">
        <v>18</v>
      </c>
      <c r="R25" s="21">
        <v>4</v>
      </c>
      <c r="S25" s="23">
        <v>0.009363310185182069</v>
      </c>
      <c r="T25" s="12"/>
      <c r="U25" s="6">
        <v>15</v>
      </c>
      <c r="V25" s="7">
        <v>4</v>
      </c>
      <c r="W25" s="8">
        <v>0.09122685185185185</v>
      </c>
      <c r="X25" s="9"/>
      <c r="Y25" s="6"/>
      <c r="Z25" s="7"/>
      <c r="AA25" s="8"/>
      <c r="AB25" s="9"/>
    </row>
    <row r="26" spans="1:28" ht="15">
      <c r="A26" s="94" t="s">
        <v>89</v>
      </c>
      <c r="B26" s="87">
        <v>64</v>
      </c>
      <c r="C26" s="87" t="s">
        <v>199</v>
      </c>
      <c r="D26" s="88" t="s">
        <v>200</v>
      </c>
      <c r="E26" s="89" t="s">
        <v>24</v>
      </c>
      <c r="F26" s="90">
        <v>11689</v>
      </c>
      <c r="G26" s="91" t="s">
        <v>162</v>
      </c>
      <c r="H26" s="91" t="s">
        <v>212</v>
      </c>
      <c r="I26" s="117">
        <f t="shared" si="0"/>
        <v>0.1780490856481456</v>
      </c>
      <c r="J26" s="63">
        <f t="shared" si="1"/>
        <v>0.0027689930555563347</v>
      </c>
      <c r="M26" s="6">
        <v>19</v>
      </c>
      <c r="N26" s="7">
        <v>64</v>
      </c>
      <c r="O26" s="100">
        <v>0.0777199074074074</v>
      </c>
      <c r="P26" s="63"/>
      <c r="Q26" s="22">
        <v>6</v>
      </c>
      <c r="R26" s="21">
        <v>64</v>
      </c>
      <c r="S26" s="23">
        <v>0.009102326388886335</v>
      </c>
      <c r="T26" s="12"/>
      <c r="U26" s="6">
        <v>17</v>
      </c>
      <c r="V26" s="7">
        <v>64</v>
      </c>
      <c r="W26" s="8">
        <v>0.09122685185185185</v>
      </c>
      <c r="X26" s="9"/>
      <c r="Y26" s="6"/>
      <c r="Z26" s="7"/>
      <c r="AA26" s="8"/>
      <c r="AB26" s="9"/>
    </row>
    <row r="27" spans="1:28" ht="15">
      <c r="A27" s="94" t="s">
        <v>92</v>
      </c>
      <c r="B27" s="87">
        <v>23</v>
      </c>
      <c r="C27" s="87" t="s">
        <v>287</v>
      </c>
      <c r="D27" s="88" t="s">
        <v>288</v>
      </c>
      <c r="E27" s="89" t="s">
        <v>284</v>
      </c>
      <c r="F27" s="90" t="s">
        <v>289</v>
      </c>
      <c r="G27" s="91" t="s">
        <v>162</v>
      </c>
      <c r="H27" s="91" t="s">
        <v>213</v>
      </c>
      <c r="I27" s="117">
        <f t="shared" si="0"/>
        <v>0.1781170601851832</v>
      </c>
      <c r="J27" s="63">
        <f t="shared" si="1"/>
        <v>0.002836967592593942</v>
      </c>
      <c r="M27" s="6">
        <v>20</v>
      </c>
      <c r="N27" s="7">
        <v>23</v>
      </c>
      <c r="O27" s="100">
        <v>0.0777199074074074</v>
      </c>
      <c r="P27" s="63"/>
      <c r="Q27" s="22">
        <v>8</v>
      </c>
      <c r="R27" s="21">
        <v>23</v>
      </c>
      <c r="S27" s="23">
        <v>0.009170300925923922</v>
      </c>
      <c r="T27" s="12"/>
      <c r="U27" s="6">
        <v>18</v>
      </c>
      <c r="V27" s="7">
        <v>23</v>
      </c>
      <c r="W27" s="8">
        <v>0.09122685185185185</v>
      </c>
      <c r="X27" s="9"/>
      <c r="Y27" s="6"/>
      <c r="Z27" s="7"/>
      <c r="AA27" s="8"/>
      <c r="AB27" s="9"/>
    </row>
    <row r="28" spans="1:28" ht="15">
      <c r="A28" s="94" t="s">
        <v>91</v>
      </c>
      <c r="B28" s="87">
        <v>53</v>
      </c>
      <c r="C28" s="87" t="s">
        <v>182</v>
      </c>
      <c r="D28" s="88" t="s">
        <v>183</v>
      </c>
      <c r="E28" s="89" t="s">
        <v>184</v>
      </c>
      <c r="F28" s="90">
        <v>10724</v>
      </c>
      <c r="G28" s="91" t="s">
        <v>162</v>
      </c>
      <c r="H28" s="91" t="s">
        <v>318</v>
      </c>
      <c r="I28" s="117">
        <f t="shared" si="0"/>
        <v>0.1781601041666651</v>
      </c>
      <c r="J28" s="63">
        <f t="shared" si="1"/>
        <v>0.002880011574075858</v>
      </c>
      <c r="M28" s="6">
        <v>38</v>
      </c>
      <c r="N28" s="7">
        <v>53</v>
      </c>
      <c r="O28" s="100">
        <v>0.0777199074074074</v>
      </c>
      <c r="P28" s="63"/>
      <c r="Q28" s="22">
        <v>9</v>
      </c>
      <c r="R28" s="21">
        <v>53</v>
      </c>
      <c r="S28" s="23">
        <v>0.00921334490740587</v>
      </c>
      <c r="T28" s="12"/>
      <c r="U28" s="6">
        <v>23</v>
      </c>
      <c r="V28" s="7">
        <v>53</v>
      </c>
      <c r="W28" s="8">
        <v>0.09122685185185185</v>
      </c>
      <c r="X28" s="9"/>
      <c r="Y28" s="6"/>
      <c r="Z28" s="7"/>
      <c r="AA28" s="8"/>
      <c r="AB28" s="9"/>
    </row>
    <row r="29" spans="1:28" ht="15">
      <c r="A29" s="94" t="s">
        <v>83</v>
      </c>
      <c r="B29" s="87">
        <v>16</v>
      </c>
      <c r="C29" s="87" t="s">
        <v>274</v>
      </c>
      <c r="D29" s="88" t="s">
        <v>275</v>
      </c>
      <c r="E29" s="89" t="s">
        <v>259</v>
      </c>
      <c r="F29" s="90" t="s">
        <v>276</v>
      </c>
      <c r="G29" s="91" t="s">
        <v>246</v>
      </c>
      <c r="H29" s="91" t="s">
        <v>261</v>
      </c>
      <c r="I29" s="117">
        <f t="shared" si="0"/>
        <v>0.17818108796296206</v>
      </c>
      <c r="J29" s="63">
        <f t="shared" si="1"/>
        <v>0.0029009953703728053</v>
      </c>
      <c r="M29" s="6">
        <v>41</v>
      </c>
      <c r="N29" s="7">
        <v>16</v>
      </c>
      <c r="O29" s="100">
        <v>0.0777199074074074</v>
      </c>
      <c r="P29" s="63"/>
      <c r="Q29" s="22">
        <v>42</v>
      </c>
      <c r="R29" s="21">
        <v>16</v>
      </c>
      <c r="S29" s="23">
        <v>0.010056087962962082</v>
      </c>
      <c r="T29" s="12"/>
      <c r="U29" s="6">
        <v>14</v>
      </c>
      <c r="V29" s="7">
        <v>16</v>
      </c>
      <c r="W29" s="8">
        <v>0.09040509259259259</v>
      </c>
      <c r="X29" s="9"/>
      <c r="Y29" s="6"/>
      <c r="Z29" s="7"/>
      <c r="AA29" s="8"/>
      <c r="AB29" s="9"/>
    </row>
    <row r="30" spans="1:28" ht="15">
      <c r="A30" s="94" t="s">
        <v>90</v>
      </c>
      <c r="B30" s="87">
        <v>43</v>
      </c>
      <c r="C30" s="87" t="s">
        <v>180</v>
      </c>
      <c r="D30" s="88" t="s">
        <v>181</v>
      </c>
      <c r="E30" s="89" t="s">
        <v>28</v>
      </c>
      <c r="F30" s="90">
        <v>18205</v>
      </c>
      <c r="G30" s="91" t="s">
        <v>246</v>
      </c>
      <c r="H30" s="91" t="s">
        <v>172</v>
      </c>
      <c r="I30" s="117">
        <f t="shared" si="0"/>
        <v>0.1782211921296268</v>
      </c>
      <c r="J30" s="63">
        <f t="shared" si="1"/>
        <v>0.002941099537037556</v>
      </c>
      <c r="M30" s="6">
        <v>13</v>
      </c>
      <c r="N30" s="7">
        <v>43</v>
      </c>
      <c r="O30" s="100">
        <v>0.0777199074074074</v>
      </c>
      <c r="P30" s="63">
        <v>2.3148148148148147E-05</v>
      </c>
      <c r="Q30" s="22">
        <v>12</v>
      </c>
      <c r="R30" s="21">
        <v>43</v>
      </c>
      <c r="S30" s="23">
        <v>0.009297581018515718</v>
      </c>
      <c r="T30" s="12"/>
      <c r="U30" s="6">
        <v>16</v>
      </c>
      <c r="V30" s="7">
        <v>43</v>
      </c>
      <c r="W30" s="8">
        <v>0.09122685185185185</v>
      </c>
      <c r="X30" s="9"/>
      <c r="Y30" s="6"/>
      <c r="Z30" s="7"/>
      <c r="AA30" s="8"/>
      <c r="AB30" s="9"/>
    </row>
    <row r="31" spans="1:28" ht="15">
      <c r="A31" s="94" t="s">
        <v>74</v>
      </c>
      <c r="B31" s="87">
        <v>31</v>
      </c>
      <c r="C31" s="87" t="s">
        <v>204</v>
      </c>
      <c r="D31" s="88" t="s">
        <v>219</v>
      </c>
      <c r="E31" s="89" t="s">
        <v>203</v>
      </c>
      <c r="F31" s="90">
        <v>6047</v>
      </c>
      <c r="G31" s="91" t="s">
        <v>162</v>
      </c>
      <c r="H31" s="91" t="s">
        <v>306</v>
      </c>
      <c r="I31" s="117">
        <f t="shared" si="0"/>
        <v>0.17829651620370135</v>
      </c>
      <c r="J31" s="63">
        <f t="shared" si="1"/>
        <v>0.0030164236111120957</v>
      </c>
      <c r="M31" s="6">
        <v>23</v>
      </c>
      <c r="N31" s="7">
        <v>31</v>
      </c>
      <c r="O31" s="100">
        <v>0.0777199074074074</v>
      </c>
      <c r="P31" s="63"/>
      <c r="Q31" s="22">
        <v>17</v>
      </c>
      <c r="R31" s="21">
        <v>31</v>
      </c>
      <c r="S31" s="23">
        <v>0.009349756944442103</v>
      </c>
      <c r="T31" s="12"/>
      <c r="U31" s="6">
        <v>21</v>
      </c>
      <c r="V31" s="7">
        <v>31</v>
      </c>
      <c r="W31" s="8">
        <v>0.09122685185185185</v>
      </c>
      <c r="X31" s="9"/>
      <c r="Y31" s="6"/>
      <c r="Z31" s="7"/>
      <c r="AA31" s="8"/>
      <c r="AB31" s="9"/>
    </row>
    <row r="32" spans="1:28" ht="15">
      <c r="A32" s="94" t="s">
        <v>87</v>
      </c>
      <c r="B32" s="87">
        <v>51</v>
      </c>
      <c r="C32" s="87" t="s">
        <v>316</v>
      </c>
      <c r="D32" s="88" t="s">
        <v>317</v>
      </c>
      <c r="E32" s="89" t="s">
        <v>184</v>
      </c>
      <c r="F32" s="90">
        <v>7838</v>
      </c>
      <c r="G32" s="91" t="s">
        <v>246</v>
      </c>
      <c r="H32" s="91" t="s">
        <v>318</v>
      </c>
      <c r="I32" s="117">
        <f t="shared" si="0"/>
        <v>0.17865678240740454</v>
      </c>
      <c r="J32" s="63">
        <f t="shared" si="1"/>
        <v>0.003376689814815287</v>
      </c>
      <c r="M32" s="6">
        <v>12</v>
      </c>
      <c r="N32" s="7">
        <v>51</v>
      </c>
      <c r="O32" s="100">
        <v>0.0777199074074074</v>
      </c>
      <c r="P32" s="63"/>
      <c r="Q32" s="22">
        <v>29</v>
      </c>
      <c r="R32" s="21">
        <v>51</v>
      </c>
      <c r="S32" s="23">
        <v>0.00971002314814528</v>
      </c>
      <c r="T32" s="12"/>
      <c r="U32" s="6">
        <v>22</v>
      </c>
      <c r="V32" s="7">
        <v>51</v>
      </c>
      <c r="W32" s="8">
        <v>0.09122685185185185</v>
      </c>
      <c r="X32" s="9"/>
      <c r="Y32" s="6"/>
      <c r="Z32" s="7"/>
      <c r="AA32" s="8"/>
      <c r="AB32" s="9"/>
    </row>
    <row r="33" spans="1:28" ht="15">
      <c r="A33" s="94" t="s">
        <v>51</v>
      </c>
      <c r="B33" s="87">
        <v>74</v>
      </c>
      <c r="C33" s="87" t="s">
        <v>356</v>
      </c>
      <c r="D33" s="88" t="s">
        <v>357</v>
      </c>
      <c r="E33" s="89" t="s">
        <v>350</v>
      </c>
      <c r="F33" s="90">
        <v>9628</v>
      </c>
      <c r="G33" s="91" t="s">
        <v>246</v>
      </c>
      <c r="H33" s="91" t="s">
        <v>351</v>
      </c>
      <c r="I33" s="117">
        <f t="shared" si="0"/>
        <v>0.17910020833333223</v>
      </c>
      <c r="J33" s="63">
        <f t="shared" si="1"/>
        <v>0.0038201157407429798</v>
      </c>
      <c r="M33" s="6">
        <v>37</v>
      </c>
      <c r="N33" s="7">
        <v>74</v>
      </c>
      <c r="O33" s="100">
        <v>0.0777199074074074</v>
      </c>
      <c r="P33" s="63"/>
      <c r="Q33" s="22">
        <v>46</v>
      </c>
      <c r="R33" s="21">
        <v>74</v>
      </c>
      <c r="S33" s="23">
        <v>0.01015344907407298</v>
      </c>
      <c r="T33" s="12"/>
      <c r="U33" s="6">
        <v>20</v>
      </c>
      <c r="V33" s="7">
        <v>74</v>
      </c>
      <c r="W33" s="8">
        <v>0.09122685185185185</v>
      </c>
      <c r="X33" s="9"/>
      <c r="Y33" s="6"/>
      <c r="Z33" s="7"/>
      <c r="AA33" s="8"/>
      <c r="AB33" s="9"/>
    </row>
    <row r="34" spans="1:28" ht="15">
      <c r="A34" s="94" t="s">
        <v>88</v>
      </c>
      <c r="B34" s="87">
        <v>34</v>
      </c>
      <c r="C34" s="87" t="s">
        <v>307</v>
      </c>
      <c r="D34" s="88" t="s">
        <v>308</v>
      </c>
      <c r="E34" s="89" t="s">
        <v>309</v>
      </c>
      <c r="F34" s="90">
        <v>4324</v>
      </c>
      <c r="G34" s="91" t="s">
        <v>246</v>
      </c>
      <c r="H34" s="91" t="s">
        <v>306</v>
      </c>
      <c r="I34" s="117">
        <f t="shared" si="0"/>
        <v>0.17929540509258995</v>
      </c>
      <c r="J34" s="63">
        <f t="shared" si="1"/>
        <v>0.004015312500000701</v>
      </c>
      <c r="M34" s="6">
        <v>17</v>
      </c>
      <c r="N34" s="7">
        <v>34</v>
      </c>
      <c r="O34" s="100">
        <v>0.0777199074074074</v>
      </c>
      <c r="P34" s="63"/>
      <c r="Q34" s="22">
        <v>47</v>
      </c>
      <c r="R34" s="21">
        <v>34</v>
      </c>
      <c r="S34" s="23">
        <v>0.010290775462960306</v>
      </c>
      <c r="T34" s="12"/>
      <c r="U34" s="6">
        <v>24</v>
      </c>
      <c r="V34" s="7">
        <v>34</v>
      </c>
      <c r="W34" s="8">
        <v>0.09128472222222223</v>
      </c>
      <c r="X34" s="9"/>
      <c r="Y34" s="6"/>
      <c r="Z34" s="7"/>
      <c r="AA34" s="8"/>
      <c r="AB34" s="9"/>
    </row>
    <row r="35" spans="1:28" ht="15">
      <c r="A35" s="94" t="s">
        <v>86</v>
      </c>
      <c r="B35" s="87">
        <v>32</v>
      </c>
      <c r="C35" s="87" t="s">
        <v>215</v>
      </c>
      <c r="D35" s="88" t="s">
        <v>216</v>
      </c>
      <c r="E35" s="89" t="s">
        <v>203</v>
      </c>
      <c r="F35" s="90">
        <v>4656</v>
      </c>
      <c r="G35" s="91" t="s">
        <v>162</v>
      </c>
      <c r="H35" s="91" t="s">
        <v>306</v>
      </c>
      <c r="I35" s="117">
        <f t="shared" si="0"/>
        <v>0.17941015046296</v>
      </c>
      <c r="J35" s="63">
        <f t="shared" si="1"/>
        <v>0.00413005787037074</v>
      </c>
      <c r="M35" s="6">
        <v>10</v>
      </c>
      <c r="N35" s="7">
        <v>32</v>
      </c>
      <c r="O35" s="100">
        <v>0.0777199074074074</v>
      </c>
      <c r="P35" s="63"/>
      <c r="Q35" s="22">
        <v>54</v>
      </c>
      <c r="R35" s="21">
        <v>32</v>
      </c>
      <c r="S35" s="23">
        <v>0.010463391203700734</v>
      </c>
      <c r="T35" s="12"/>
      <c r="U35" s="6">
        <v>19</v>
      </c>
      <c r="V35" s="7">
        <v>32</v>
      </c>
      <c r="W35" s="8">
        <v>0.09122685185185185</v>
      </c>
      <c r="X35" s="9"/>
      <c r="Y35" s="6"/>
      <c r="Z35" s="7"/>
      <c r="AA35" s="8"/>
      <c r="AB35" s="9"/>
    </row>
    <row r="36" spans="1:28" ht="15">
      <c r="A36" s="94" t="s">
        <v>84</v>
      </c>
      <c r="B36" s="87">
        <v>47</v>
      </c>
      <c r="C36" s="87" t="s">
        <v>314</v>
      </c>
      <c r="D36" s="88" t="s">
        <v>315</v>
      </c>
      <c r="E36" s="89" t="s">
        <v>28</v>
      </c>
      <c r="F36" s="90">
        <v>12252</v>
      </c>
      <c r="G36" s="91" t="s">
        <v>246</v>
      </c>
      <c r="H36" s="91" t="s">
        <v>172</v>
      </c>
      <c r="I36" s="117">
        <f t="shared" si="0"/>
        <v>0.17947047453703413</v>
      </c>
      <c r="J36" s="63">
        <f t="shared" si="1"/>
        <v>0.0041903819444448764</v>
      </c>
      <c r="M36" s="6">
        <v>5</v>
      </c>
      <c r="N36" s="7">
        <v>47</v>
      </c>
      <c r="O36" s="100">
        <v>0.07752314814814815</v>
      </c>
      <c r="P36" s="63"/>
      <c r="Q36" s="22">
        <v>21</v>
      </c>
      <c r="R36" s="21">
        <v>47</v>
      </c>
      <c r="S36" s="23">
        <v>0.009516770833330435</v>
      </c>
      <c r="T36" s="12"/>
      <c r="U36" s="6">
        <v>28</v>
      </c>
      <c r="V36" s="7">
        <v>47</v>
      </c>
      <c r="W36" s="8">
        <v>0.09243055555555556</v>
      </c>
      <c r="X36" s="9"/>
      <c r="Y36" s="6"/>
      <c r="Z36" s="7"/>
      <c r="AA36" s="8"/>
      <c r="AB36" s="9"/>
    </row>
    <row r="37" spans="1:28" ht="15">
      <c r="A37" s="94" t="s">
        <v>80</v>
      </c>
      <c r="B37" s="87">
        <v>76</v>
      </c>
      <c r="C37" s="87" t="s">
        <v>360</v>
      </c>
      <c r="D37" s="88" t="s">
        <v>361</v>
      </c>
      <c r="E37" s="89" t="s">
        <v>22</v>
      </c>
      <c r="F37" s="90">
        <v>9508</v>
      </c>
      <c r="G37" s="91" t="s">
        <v>162</v>
      </c>
      <c r="H37" s="91" t="s">
        <v>351</v>
      </c>
      <c r="I37" s="117">
        <f t="shared" si="0"/>
        <v>0.1795277893518496</v>
      </c>
      <c r="J37" s="63">
        <f t="shared" si="1"/>
        <v>0.004247696759260344</v>
      </c>
      <c r="M37" s="6">
        <v>25</v>
      </c>
      <c r="N37" s="7">
        <v>76</v>
      </c>
      <c r="O37" s="100">
        <v>0.0777199074074074</v>
      </c>
      <c r="P37" s="63"/>
      <c r="Q37" s="22">
        <v>19</v>
      </c>
      <c r="R37" s="21">
        <v>76</v>
      </c>
      <c r="S37" s="23">
        <v>0.009377326388886652</v>
      </c>
      <c r="T37" s="12"/>
      <c r="U37" s="6">
        <v>27</v>
      </c>
      <c r="V37" s="7">
        <v>76</v>
      </c>
      <c r="W37" s="8">
        <v>0.09243055555555556</v>
      </c>
      <c r="X37" s="9"/>
      <c r="Y37" s="6"/>
      <c r="Z37" s="7"/>
      <c r="AA37" s="8"/>
      <c r="AB37" s="9"/>
    </row>
    <row r="38" spans="1:28" ht="15">
      <c r="A38" s="94" t="s">
        <v>82</v>
      </c>
      <c r="B38" s="87">
        <v>78</v>
      </c>
      <c r="C38" s="87" t="s">
        <v>163</v>
      </c>
      <c r="D38" s="88" t="s">
        <v>164</v>
      </c>
      <c r="E38" s="89" t="s">
        <v>364</v>
      </c>
      <c r="F38" s="90">
        <v>14343</v>
      </c>
      <c r="G38" s="91" t="s">
        <v>162</v>
      </c>
      <c r="H38" s="91" t="s">
        <v>351</v>
      </c>
      <c r="I38" s="117">
        <f t="shared" si="0"/>
        <v>0.17965457175925825</v>
      </c>
      <c r="J38" s="63">
        <f t="shared" si="1"/>
        <v>0.004374479166668999</v>
      </c>
      <c r="M38" s="6">
        <v>48</v>
      </c>
      <c r="N38" s="7">
        <v>78</v>
      </c>
      <c r="O38" s="100">
        <v>0.0777199074074074</v>
      </c>
      <c r="P38" s="63"/>
      <c r="Q38" s="22">
        <v>28</v>
      </c>
      <c r="R38" s="21">
        <v>78</v>
      </c>
      <c r="S38" s="23">
        <v>0.009666145833332323</v>
      </c>
      <c r="T38" s="12"/>
      <c r="U38" s="6">
        <v>25</v>
      </c>
      <c r="V38" s="7">
        <v>78</v>
      </c>
      <c r="W38" s="8">
        <v>0.09226851851851853</v>
      </c>
      <c r="X38" s="9"/>
      <c r="Y38" s="6"/>
      <c r="Z38" s="7"/>
      <c r="AA38" s="8"/>
      <c r="AB38" s="9"/>
    </row>
    <row r="39" spans="1:28" ht="15">
      <c r="A39" s="94" t="s">
        <v>81</v>
      </c>
      <c r="B39" s="87">
        <v>71</v>
      </c>
      <c r="C39" s="87" t="s">
        <v>348</v>
      </c>
      <c r="D39" s="88" t="s">
        <v>349</v>
      </c>
      <c r="E39" s="89" t="s">
        <v>350</v>
      </c>
      <c r="F39" s="90">
        <v>14658</v>
      </c>
      <c r="G39" s="91" t="s">
        <v>165</v>
      </c>
      <c r="H39" s="91" t="s">
        <v>351</v>
      </c>
      <c r="I39" s="117">
        <f t="shared" si="0"/>
        <v>0.1798070949074062</v>
      </c>
      <c r="J39" s="63">
        <f t="shared" si="1"/>
        <v>0.0045270023148169525</v>
      </c>
      <c r="M39" s="6">
        <v>35</v>
      </c>
      <c r="N39" s="7">
        <v>71</v>
      </c>
      <c r="O39" s="100">
        <v>0.0777199074074074</v>
      </c>
      <c r="P39" s="63"/>
      <c r="Q39" s="22">
        <v>26</v>
      </c>
      <c r="R39" s="21">
        <v>71</v>
      </c>
      <c r="S39" s="23">
        <v>0.009656631944443243</v>
      </c>
      <c r="T39" s="12"/>
      <c r="U39" s="6">
        <v>30</v>
      </c>
      <c r="V39" s="7">
        <v>71</v>
      </c>
      <c r="W39" s="8">
        <v>0.09243055555555556</v>
      </c>
      <c r="X39" s="9"/>
      <c r="Y39" s="6"/>
      <c r="Z39" s="7"/>
      <c r="AA39" s="8"/>
      <c r="AB39" s="9"/>
    </row>
    <row r="40" spans="1:28" ht="15">
      <c r="A40" s="94" t="s">
        <v>79</v>
      </c>
      <c r="B40" s="87">
        <v>12</v>
      </c>
      <c r="C40" s="87" t="s">
        <v>257</v>
      </c>
      <c r="D40" s="88" t="s">
        <v>262</v>
      </c>
      <c r="E40" s="89" t="s">
        <v>259</v>
      </c>
      <c r="F40" s="90" t="s">
        <v>263</v>
      </c>
      <c r="G40" s="91" t="s">
        <v>162</v>
      </c>
      <c r="H40" s="91" t="s">
        <v>261</v>
      </c>
      <c r="I40" s="117">
        <f t="shared" si="0"/>
        <v>0.17991995370370129</v>
      </c>
      <c r="J40" s="63">
        <f t="shared" si="1"/>
        <v>0.004639861111112031</v>
      </c>
      <c r="M40" s="6">
        <v>11</v>
      </c>
      <c r="N40" s="7">
        <v>12</v>
      </c>
      <c r="O40" s="100">
        <v>0.0777199074074074</v>
      </c>
      <c r="P40" s="63"/>
      <c r="Q40" s="22">
        <v>39</v>
      </c>
      <c r="R40" s="21">
        <v>12</v>
      </c>
      <c r="S40" s="23">
        <v>0.009931527777775348</v>
      </c>
      <c r="T40" s="12"/>
      <c r="U40" s="6">
        <v>26</v>
      </c>
      <c r="V40" s="7">
        <v>12</v>
      </c>
      <c r="W40" s="8">
        <v>0.09226851851851853</v>
      </c>
      <c r="X40" s="9"/>
      <c r="Y40" s="6"/>
      <c r="Z40" s="7"/>
      <c r="AA40" s="8"/>
      <c r="AB40" s="9"/>
    </row>
    <row r="41" spans="1:28" ht="15">
      <c r="A41" s="94" t="s">
        <v>64</v>
      </c>
      <c r="B41" s="87">
        <v>33</v>
      </c>
      <c r="C41" s="87" t="s">
        <v>217</v>
      </c>
      <c r="D41" s="88" t="s">
        <v>218</v>
      </c>
      <c r="E41" s="89" t="s">
        <v>203</v>
      </c>
      <c r="F41" s="90">
        <v>5407</v>
      </c>
      <c r="G41" s="91" t="s">
        <v>162</v>
      </c>
      <c r="H41" s="91" t="s">
        <v>306</v>
      </c>
      <c r="I41" s="117">
        <f t="shared" si="0"/>
        <v>0.1802236805555542</v>
      </c>
      <c r="J41" s="63">
        <f t="shared" si="1"/>
        <v>0.004943587962964957</v>
      </c>
      <c r="M41" s="6">
        <v>42</v>
      </c>
      <c r="N41" s="7">
        <v>33</v>
      </c>
      <c r="O41" s="100">
        <v>0.0777199074074074</v>
      </c>
      <c r="P41" s="63"/>
      <c r="Q41" s="22">
        <v>44</v>
      </c>
      <c r="R41" s="21">
        <v>33</v>
      </c>
      <c r="S41" s="23">
        <v>0.010073217592591265</v>
      </c>
      <c r="T41" s="12"/>
      <c r="U41" s="6">
        <v>29</v>
      </c>
      <c r="V41" s="7">
        <v>33</v>
      </c>
      <c r="W41" s="8">
        <v>0.09243055555555556</v>
      </c>
      <c r="X41" s="9"/>
      <c r="Y41" s="6"/>
      <c r="Z41" s="7"/>
      <c r="AA41" s="8"/>
      <c r="AB41" s="9"/>
    </row>
    <row r="42" spans="1:28" ht="15">
      <c r="A42" s="94" t="s">
        <v>77</v>
      </c>
      <c r="B42" s="87">
        <v>42</v>
      </c>
      <c r="C42" s="87" t="s">
        <v>185</v>
      </c>
      <c r="D42" s="88" t="s">
        <v>186</v>
      </c>
      <c r="E42" s="89" t="s">
        <v>28</v>
      </c>
      <c r="F42" s="90">
        <v>18099</v>
      </c>
      <c r="G42" s="91" t="s">
        <v>246</v>
      </c>
      <c r="H42" s="91" t="s">
        <v>172</v>
      </c>
      <c r="I42" s="117">
        <f t="shared" si="0"/>
        <v>0.18265662037036945</v>
      </c>
      <c r="J42" s="63">
        <f t="shared" si="1"/>
        <v>0.007376527777780195</v>
      </c>
      <c r="M42" s="6">
        <v>50</v>
      </c>
      <c r="N42" s="7">
        <v>42</v>
      </c>
      <c r="O42" s="100">
        <v>0.0777199074074074</v>
      </c>
      <c r="P42" s="63"/>
      <c r="Q42" s="22">
        <v>10</v>
      </c>
      <c r="R42" s="21">
        <v>42</v>
      </c>
      <c r="S42" s="23">
        <v>0.009253842592591687</v>
      </c>
      <c r="T42" s="12"/>
      <c r="U42" s="6">
        <v>32</v>
      </c>
      <c r="V42" s="7">
        <v>42</v>
      </c>
      <c r="W42" s="8">
        <v>0.09568287037037038</v>
      </c>
      <c r="X42" s="9"/>
      <c r="Y42" s="6"/>
      <c r="Z42" s="7"/>
      <c r="AA42" s="8"/>
      <c r="AB42" s="9"/>
    </row>
    <row r="43" spans="1:28" ht="15">
      <c r="A43" s="94" t="s">
        <v>71</v>
      </c>
      <c r="B43" s="87">
        <v>66</v>
      </c>
      <c r="C43" s="87" t="s">
        <v>339</v>
      </c>
      <c r="D43" s="88" t="s">
        <v>340</v>
      </c>
      <c r="E43" s="89" t="s">
        <v>24</v>
      </c>
      <c r="F43" s="90">
        <v>13727</v>
      </c>
      <c r="G43" s="91" t="s">
        <v>165</v>
      </c>
      <c r="H43" s="91" t="s">
        <v>212</v>
      </c>
      <c r="I43" s="117">
        <f t="shared" si="0"/>
        <v>0.18300533564814625</v>
      </c>
      <c r="J43" s="63">
        <f t="shared" si="1"/>
        <v>0.007725243055556996</v>
      </c>
      <c r="M43" s="6">
        <v>22</v>
      </c>
      <c r="N43" s="7">
        <v>66</v>
      </c>
      <c r="O43" s="100">
        <v>0.0777199074074074</v>
      </c>
      <c r="P43" s="63"/>
      <c r="Q43" s="22">
        <v>24</v>
      </c>
      <c r="R43" s="21">
        <v>66</v>
      </c>
      <c r="S43" s="23">
        <v>0.009602557870368478</v>
      </c>
      <c r="T43" s="12"/>
      <c r="U43" s="6">
        <v>33</v>
      </c>
      <c r="V43" s="7">
        <v>66</v>
      </c>
      <c r="W43" s="8">
        <v>0.09568287037037038</v>
      </c>
      <c r="X43" s="9"/>
      <c r="Y43" s="6"/>
      <c r="Z43" s="7"/>
      <c r="AA43" s="8"/>
      <c r="AB43" s="9"/>
    </row>
    <row r="44" spans="1:28" ht="15">
      <c r="A44" s="94" t="s">
        <v>75</v>
      </c>
      <c r="B44" s="87">
        <v>11</v>
      </c>
      <c r="C44" s="87" t="s">
        <v>257</v>
      </c>
      <c r="D44" s="88" t="s">
        <v>258</v>
      </c>
      <c r="E44" s="89" t="s">
        <v>259</v>
      </c>
      <c r="F44" s="90" t="s">
        <v>260</v>
      </c>
      <c r="G44" s="91" t="s">
        <v>162</v>
      </c>
      <c r="H44" s="91" t="s">
        <v>261</v>
      </c>
      <c r="I44" s="117">
        <f aca="true" t="shared" si="2" ref="I44:I75">(O44+S44+W44+AA44+AC44)-(P44+T44+X44+AB44)</f>
        <v>0.18405256944444287</v>
      </c>
      <c r="J44" s="63">
        <f aca="true" t="shared" si="3" ref="J44:J75">I44-$I$12</f>
        <v>0.008772476851853617</v>
      </c>
      <c r="M44" s="6">
        <v>47</v>
      </c>
      <c r="N44" s="7">
        <v>11</v>
      </c>
      <c r="O44" s="100">
        <v>0.0777199074074074</v>
      </c>
      <c r="P44" s="63"/>
      <c r="Q44" s="22">
        <v>22</v>
      </c>
      <c r="R44" s="21">
        <v>11</v>
      </c>
      <c r="S44" s="23">
        <v>0.009561828703702138</v>
      </c>
      <c r="T44" s="12"/>
      <c r="U44" s="6">
        <v>36</v>
      </c>
      <c r="V44" s="7">
        <v>11</v>
      </c>
      <c r="W44" s="8">
        <v>0.09677083333333332</v>
      </c>
      <c r="X44" s="9"/>
      <c r="Y44" s="6"/>
      <c r="Z44" s="7"/>
      <c r="AA44" s="8"/>
      <c r="AB44" s="9"/>
    </row>
    <row r="45" spans="1:28" ht="15">
      <c r="A45" s="94" t="s">
        <v>63</v>
      </c>
      <c r="B45" s="87">
        <v>2</v>
      </c>
      <c r="C45" s="87" t="s">
        <v>240</v>
      </c>
      <c r="D45" s="88" t="s">
        <v>241</v>
      </c>
      <c r="E45" s="89" t="s">
        <v>210</v>
      </c>
      <c r="F45" s="90" t="s">
        <v>242</v>
      </c>
      <c r="G45" s="91" t="s">
        <v>162</v>
      </c>
      <c r="H45" s="91" t="s">
        <v>211</v>
      </c>
      <c r="I45" s="117">
        <f t="shared" si="2"/>
        <v>0.18433534722221875</v>
      </c>
      <c r="J45" s="63">
        <f t="shared" si="3"/>
        <v>0.0090552546296295</v>
      </c>
      <c r="M45" s="6">
        <v>4</v>
      </c>
      <c r="N45" s="7">
        <v>2</v>
      </c>
      <c r="O45" s="100">
        <v>0.07752314814814815</v>
      </c>
      <c r="P45" s="63">
        <v>1.1574074074074073E-05</v>
      </c>
      <c r="Q45" s="22">
        <v>41</v>
      </c>
      <c r="R45" s="21">
        <v>2</v>
      </c>
      <c r="S45" s="23">
        <v>0.010052939814811363</v>
      </c>
      <c r="T45" s="12"/>
      <c r="U45" s="6">
        <v>35</v>
      </c>
      <c r="V45" s="7">
        <v>2</v>
      </c>
      <c r="W45" s="8">
        <v>0.09677083333333332</v>
      </c>
      <c r="X45" s="9"/>
      <c r="Y45" s="6"/>
      <c r="Z45" s="7"/>
      <c r="AA45" s="8"/>
      <c r="AB45" s="9"/>
    </row>
    <row r="46" spans="1:28" ht="15">
      <c r="A46" s="94" t="s">
        <v>73</v>
      </c>
      <c r="B46" s="87">
        <v>41</v>
      </c>
      <c r="C46" s="87" t="s">
        <v>310</v>
      </c>
      <c r="D46" s="88" t="s">
        <v>311</v>
      </c>
      <c r="E46" s="89" t="s">
        <v>28</v>
      </c>
      <c r="F46" s="90">
        <v>14513</v>
      </c>
      <c r="G46" s="91" t="s">
        <v>162</v>
      </c>
      <c r="H46" s="91" t="s">
        <v>172</v>
      </c>
      <c r="I46" s="117">
        <f t="shared" si="2"/>
        <v>0.18442822916666501</v>
      </c>
      <c r="J46" s="63">
        <f t="shared" si="3"/>
        <v>0.00914813657407576</v>
      </c>
      <c r="M46" s="6">
        <v>36</v>
      </c>
      <c r="N46" s="7">
        <v>41</v>
      </c>
      <c r="O46" s="100">
        <v>0.0777199074074074</v>
      </c>
      <c r="P46" s="63"/>
      <c r="Q46" s="22">
        <v>53</v>
      </c>
      <c r="R46" s="21">
        <v>41</v>
      </c>
      <c r="S46" s="23">
        <v>0.010423599537035385</v>
      </c>
      <c r="T46" s="12"/>
      <c r="U46" s="6">
        <v>34</v>
      </c>
      <c r="V46" s="7">
        <v>41</v>
      </c>
      <c r="W46" s="8">
        <v>0.09628472222222222</v>
      </c>
      <c r="X46" s="9"/>
      <c r="Y46" s="6"/>
      <c r="Z46" s="7"/>
      <c r="AA46" s="8"/>
      <c r="AB46" s="9"/>
    </row>
    <row r="47" spans="1:28" ht="15">
      <c r="A47" s="94" t="s">
        <v>72</v>
      </c>
      <c r="B47" s="87">
        <v>17</v>
      </c>
      <c r="C47" s="87" t="s">
        <v>277</v>
      </c>
      <c r="D47" s="88" t="s">
        <v>278</v>
      </c>
      <c r="E47" s="89" t="s">
        <v>259</v>
      </c>
      <c r="F47" s="90" t="s">
        <v>279</v>
      </c>
      <c r="G47" s="91" t="s">
        <v>246</v>
      </c>
      <c r="H47" s="91" t="s">
        <v>261</v>
      </c>
      <c r="I47" s="117">
        <f t="shared" si="2"/>
        <v>0.18452376157407174</v>
      </c>
      <c r="J47" s="63">
        <f t="shared" si="3"/>
        <v>0.009243668981482489</v>
      </c>
      <c r="M47" s="6">
        <v>14</v>
      </c>
      <c r="N47" s="7">
        <v>17</v>
      </c>
      <c r="O47" s="100">
        <v>0.0777199074074074</v>
      </c>
      <c r="P47" s="63"/>
      <c r="Q47" s="22">
        <v>62</v>
      </c>
      <c r="R47" s="21">
        <v>17</v>
      </c>
      <c r="S47" s="23">
        <v>0.011120983796293978</v>
      </c>
      <c r="T47" s="12"/>
      <c r="U47" s="6">
        <v>31</v>
      </c>
      <c r="V47" s="7">
        <v>17</v>
      </c>
      <c r="W47" s="8">
        <v>0.09568287037037038</v>
      </c>
      <c r="X47" s="9"/>
      <c r="Y47" s="6"/>
      <c r="Z47" s="7"/>
      <c r="AA47" s="8"/>
      <c r="AB47" s="9"/>
    </row>
    <row r="48" spans="1:28" ht="15">
      <c r="A48" s="94" t="s">
        <v>70</v>
      </c>
      <c r="B48" s="87">
        <v>58</v>
      </c>
      <c r="C48" s="87" t="s">
        <v>177</v>
      </c>
      <c r="D48" s="88" t="s">
        <v>178</v>
      </c>
      <c r="E48" s="89" t="s">
        <v>179</v>
      </c>
      <c r="F48" s="90">
        <v>13717</v>
      </c>
      <c r="G48" s="91" t="s">
        <v>162</v>
      </c>
      <c r="H48" s="91" t="s">
        <v>318</v>
      </c>
      <c r="I48" s="117">
        <f t="shared" si="2"/>
        <v>0.1848421180555542</v>
      </c>
      <c r="J48" s="63">
        <f t="shared" si="3"/>
        <v>0.009562025462964946</v>
      </c>
      <c r="M48" s="6">
        <v>51</v>
      </c>
      <c r="N48" s="7">
        <v>58</v>
      </c>
      <c r="O48" s="100">
        <v>0.0777199074074074</v>
      </c>
      <c r="P48" s="63"/>
      <c r="Q48" s="22">
        <v>15</v>
      </c>
      <c r="R48" s="21">
        <v>58</v>
      </c>
      <c r="S48" s="23">
        <v>0.009332858796294944</v>
      </c>
      <c r="T48" s="12"/>
      <c r="U48" s="6">
        <v>46</v>
      </c>
      <c r="V48" s="7">
        <v>58</v>
      </c>
      <c r="W48" s="8">
        <v>0.09778935185185185</v>
      </c>
      <c r="X48" s="9"/>
      <c r="Y48" s="6"/>
      <c r="Z48" s="7"/>
      <c r="AA48" s="8"/>
      <c r="AB48" s="9"/>
    </row>
    <row r="49" spans="1:28" ht="15">
      <c r="A49" s="94" t="s">
        <v>69</v>
      </c>
      <c r="B49" s="87">
        <v>65</v>
      </c>
      <c r="C49" s="87" t="s">
        <v>337</v>
      </c>
      <c r="D49" s="88" t="s">
        <v>338</v>
      </c>
      <c r="E49" s="89" t="s">
        <v>24</v>
      </c>
      <c r="F49" s="90">
        <v>10675</v>
      </c>
      <c r="G49" s="91" t="s">
        <v>162</v>
      </c>
      <c r="H49" s="91" t="s">
        <v>212</v>
      </c>
      <c r="I49" s="117">
        <f t="shared" si="2"/>
        <v>0.1850665046296264</v>
      </c>
      <c r="J49" s="63">
        <f t="shared" si="3"/>
        <v>0.009786412037037145</v>
      </c>
      <c r="M49" s="6">
        <v>29</v>
      </c>
      <c r="N49" s="7">
        <v>65</v>
      </c>
      <c r="O49" s="100">
        <v>0.0777199074074074</v>
      </c>
      <c r="P49" s="63">
        <v>1.1574074074074073E-05</v>
      </c>
      <c r="Q49" s="22">
        <v>23</v>
      </c>
      <c r="R49" s="21">
        <v>65</v>
      </c>
      <c r="S49" s="23">
        <v>0.009568819444441193</v>
      </c>
      <c r="T49" s="12"/>
      <c r="U49" s="6">
        <v>41</v>
      </c>
      <c r="V49" s="7">
        <v>65</v>
      </c>
      <c r="W49" s="8">
        <v>0.09778935185185185</v>
      </c>
      <c r="X49" s="9"/>
      <c r="Y49" s="6"/>
      <c r="Z49" s="7"/>
      <c r="AA49" s="8"/>
      <c r="AB49" s="9"/>
    </row>
    <row r="50" spans="1:28" ht="15">
      <c r="A50" s="94" t="s">
        <v>67</v>
      </c>
      <c r="B50" s="87">
        <v>26</v>
      </c>
      <c r="C50" s="87" t="s">
        <v>296</v>
      </c>
      <c r="D50" s="88" t="s">
        <v>297</v>
      </c>
      <c r="E50" s="89" t="s">
        <v>284</v>
      </c>
      <c r="F50" s="90" t="s">
        <v>167</v>
      </c>
      <c r="G50" s="91" t="s">
        <v>246</v>
      </c>
      <c r="H50" s="91" t="s">
        <v>213</v>
      </c>
      <c r="I50" s="117">
        <f t="shared" si="2"/>
        <v>0.1852595370370359</v>
      </c>
      <c r="J50" s="63">
        <f t="shared" si="3"/>
        <v>0.00997944444444665</v>
      </c>
      <c r="M50" s="6">
        <v>46</v>
      </c>
      <c r="N50" s="7">
        <v>26</v>
      </c>
      <c r="O50" s="100">
        <v>0.0777199074074074</v>
      </c>
      <c r="P50" s="63"/>
      <c r="Q50" s="22">
        <v>33</v>
      </c>
      <c r="R50" s="21">
        <v>26</v>
      </c>
      <c r="S50" s="23">
        <v>0.009750277777776662</v>
      </c>
      <c r="T50" s="12"/>
      <c r="U50" s="6">
        <v>42</v>
      </c>
      <c r="V50" s="7">
        <v>26</v>
      </c>
      <c r="W50" s="8">
        <v>0.09778935185185185</v>
      </c>
      <c r="X50" s="9"/>
      <c r="Y50" s="6"/>
      <c r="Z50" s="7"/>
      <c r="AA50" s="8"/>
      <c r="AB50" s="9"/>
    </row>
    <row r="51" spans="1:28" ht="15">
      <c r="A51" s="94" t="s">
        <v>66</v>
      </c>
      <c r="B51" s="87">
        <v>14</v>
      </c>
      <c r="C51" s="87" t="s">
        <v>268</v>
      </c>
      <c r="D51" s="88" t="s">
        <v>269</v>
      </c>
      <c r="E51" s="89" t="s">
        <v>259</v>
      </c>
      <c r="F51" s="90" t="s">
        <v>270</v>
      </c>
      <c r="G51" s="91" t="s">
        <v>246</v>
      </c>
      <c r="H51" s="91" t="s">
        <v>261</v>
      </c>
      <c r="I51" s="117">
        <f t="shared" si="2"/>
        <v>0.18536521990740595</v>
      </c>
      <c r="J51" s="63">
        <f t="shared" si="3"/>
        <v>0.0100851273148167</v>
      </c>
      <c r="M51" s="6">
        <v>31</v>
      </c>
      <c r="N51" s="7">
        <v>14</v>
      </c>
      <c r="O51" s="100">
        <v>0.0777199074074074</v>
      </c>
      <c r="P51" s="63"/>
      <c r="Q51" s="22">
        <v>36</v>
      </c>
      <c r="R51" s="21">
        <v>14</v>
      </c>
      <c r="S51" s="23">
        <v>0.00985596064814668</v>
      </c>
      <c r="T51" s="12"/>
      <c r="U51" s="6">
        <v>45</v>
      </c>
      <c r="V51" s="7">
        <v>14</v>
      </c>
      <c r="W51" s="8">
        <v>0.09778935185185185</v>
      </c>
      <c r="X51" s="9"/>
      <c r="Y51" s="6"/>
      <c r="Z51" s="7"/>
      <c r="AA51" s="8"/>
      <c r="AB51" s="9"/>
    </row>
    <row r="52" spans="1:28" ht="15">
      <c r="A52" s="94" t="s">
        <v>55</v>
      </c>
      <c r="B52" s="87">
        <v>29</v>
      </c>
      <c r="C52" s="87" t="s">
        <v>166</v>
      </c>
      <c r="D52" s="88" t="s">
        <v>304</v>
      </c>
      <c r="E52" s="89" t="s">
        <v>284</v>
      </c>
      <c r="F52" s="90" t="s">
        <v>305</v>
      </c>
      <c r="G52" s="91" t="s">
        <v>165</v>
      </c>
      <c r="H52" s="91" t="s">
        <v>213</v>
      </c>
      <c r="I52" s="117">
        <f t="shared" si="2"/>
        <v>0.18548083333333254</v>
      </c>
      <c r="J52" s="63">
        <f t="shared" si="3"/>
        <v>0.010200740740743286</v>
      </c>
      <c r="M52" s="6">
        <v>52</v>
      </c>
      <c r="N52" s="7">
        <v>29</v>
      </c>
      <c r="O52" s="100">
        <v>0.07803240740740741</v>
      </c>
      <c r="P52" s="63"/>
      <c r="Q52" s="22">
        <v>27</v>
      </c>
      <c r="R52" s="21">
        <v>29</v>
      </c>
      <c r="S52" s="23">
        <v>0.009659074074073277</v>
      </c>
      <c r="T52" s="12"/>
      <c r="U52" s="6">
        <v>44</v>
      </c>
      <c r="V52" s="7">
        <v>29</v>
      </c>
      <c r="W52" s="8">
        <v>0.09778935185185185</v>
      </c>
      <c r="X52" s="9"/>
      <c r="Y52" s="6"/>
      <c r="Z52" s="7"/>
      <c r="AA52" s="8"/>
      <c r="AB52" s="9"/>
    </row>
    <row r="53" spans="1:28" ht="15">
      <c r="A53" s="94" t="s">
        <v>65</v>
      </c>
      <c r="B53" s="87">
        <v>81</v>
      </c>
      <c r="C53" s="87" t="s">
        <v>365</v>
      </c>
      <c r="D53" s="88" t="s">
        <v>366</v>
      </c>
      <c r="E53" s="89" t="s">
        <v>29</v>
      </c>
      <c r="F53" s="90">
        <v>17408</v>
      </c>
      <c r="G53" s="91" t="s">
        <v>246</v>
      </c>
      <c r="H53" s="91" t="s">
        <v>324</v>
      </c>
      <c r="I53" s="117">
        <f t="shared" si="2"/>
        <v>0.18556612268518397</v>
      </c>
      <c r="J53" s="63">
        <f t="shared" si="3"/>
        <v>0.010286030092594711</v>
      </c>
      <c r="M53" s="6">
        <v>44</v>
      </c>
      <c r="N53" s="7">
        <v>81</v>
      </c>
      <c r="O53" s="100">
        <v>0.0777199074074074</v>
      </c>
      <c r="P53" s="63"/>
      <c r="Q53" s="22">
        <v>43</v>
      </c>
      <c r="R53" s="21">
        <v>81</v>
      </c>
      <c r="S53" s="23">
        <v>0.010056863425924703</v>
      </c>
      <c r="T53" s="12"/>
      <c r="U53" s="6">
        <v>39</v>
      </c>
      <c r="V53" s="7">
        <v>81</v>
      </c>
      <c r="W53" s="8">
        <v>0.09778935185185185</v>
      </c>
      <c r="X53" s="9"/>
      <c r="Y53" s="6"/>
      <c r="Z53" s="7"/>
      <c r="AA53" s="8"/>
      <c r="AB53" s="9"/>
    </row>
    <row r="54" spans="1:28" ht="15">
      <c r="A54" s="94" t="s">
        <v>57</v>
      </c>
      <c r="B54" s="87">
        <v>15</v>
      </c>
      <c r="C54" s="87" t="s">
        <v>271</v>
      </c>
      <c r="D54" s="88" t="s">
        <v>272</v>
      </c>
      <c r="E54" s="89" t="s">
        <v>259</v>
      </c>
      <c r="F54" s="90" t="s">
        <v>273</v>
      </c>
      <c r="G54" s="91" t="s">
        <v>246</v>
      </c>
      <c r="H54" s="91" t="s">
        <v>261</v>
      </c>
      <c r="I54" s="117">
        <f t="shared" si="2"/>
        <v>0.18558046296296093</v>
      </c>
      <c r="J54" s="63">
        <f t="shared" si="3"/>
        <v>0.010300370370371681</v>
      </c>
      <c r="M54" s="6">
        <v>30</v>
      </c>
      <c r="N54" s="7">
        <v>15</v>
      </c>
      <c r="O54" s="100">
        <v>0.0777199074074074</v>
      </c>
      <c r="P54" s="63"/>
      <c r="Q54" s="22">
        <v>45</v>
      </c>
      <c r="R54" s="21">
        <v>15</v>
      </c>
      <c r="S54" s="23">
        <v>0.01009435185184983</v>
      </c>
      <c r="T54" s="12"/>
      <c r="U54" s="6">
        <v>38</v>
      </c>
      <c r="V54" s="7">
        <v>15</v>
      </c>
      <c r="W54" s="8">
        <v>0.0977662037037037</v>
      </c>
      <c r="X54" s="9"/>
      <c r="Y54" s="6"/>
      <c r="Z54" s="7"/>
      <c r="AA54" s="8"/>
      <c r="AB54" s="9"/>
    </row>
    <row r="55" spans="1:28" ht="15">
      <c r="A55" s="94" t="s">
        <v>62</v>
      </c>
      <c r="B55" s="87">
        <v>93</v>
      </c>
      <c r="C55" s="87" t="s">
        <v>375</v>
      </c>
      <c r="D55" s="88" t="s">
        <v>376</v>
      </c>
      <c r="E55" s="89" t="s">
        <v>170</v>
      </c>
      <c r="F55" s="90">
        <v>9623</v>
      </c>
      <c r="G55" s="91" t="s">
        <v>165</v>
      </c>
      <c r="H55" s="91" t="s">
        <v>328</v>
      </c>
      <c r="I55" s="117">
        <f t="shared" si="2"/>
        <v>0.18589568287036845</v>
      </c>
      <c r="J55" s="63">
        <f t="shared" si="3"/>
        <v>0.010615590277779197</v>
      </c>
      <c r="M55" s="6">
        <v>32</v>
      </c>
      <c r="N55" s="7">
        <v>93</v>
      </c>
      <c r="O55" s="100">
        <v>0.0777199074074074</v>
      </c>
      <c r="P55" s="63"/>
      <c r="Q55" s="22">
        <v>60</v>
      </c>
      <c r="R55" s="21">
        <v>93</v>
      </c>
      <c r="S55" s="23">
        <v>0.010745219907405493</v>
      </c>
      <c r="T55" s="12"/>
      <c r="U55" s="6">
        <v>37</v>
      </c>
      <c r="V55" s="7">
        <v>93</v>
      </c>
      <c r="W55" s="8">
        <v>0.09743055555555556</v>
      </c>
      <c r="X55" s="9"/>
      <c r="Y55" s="6"/>
      <c r="Z55" s="7"/>
      <c r="AA55" s="8"/>
      <c r="AB55" s="9"/>
    </row>
    <row r="56" spans="1:28" ht="15">
      <c r="A56" s="94" t="s">
        <v>60</v>
      </c>
      <c r="B56" s="87">
        <v>92</v>
      </c>
      <c r="C56" s="87" t="s">
        <v>314</v>
      </c>
      <c r="D56" s="88" t="s">
        <v>374</v>
      </c>
      <c r="E56" s="89" t="s">
        <v>30</v>
      </c>
      <c r="F56" s="90">
        <v>15733</v>
      </c>
      <c r="G56" s="91" t="s">
        <v>246</v>
      </c>
      <c r="H56" s="91" t="s">
        <v>328</v>
      </c>
      <c r="I56" s="117">
        <f t="shared" si="2"/>
        <v>0.18606030092592318</v>
      </c>
      <c r="J56" s="63">
        <f t="shared" si="3"/>
        <v>0.01078020833333393</v>
      </c>
      <c r="M56" s="6">
        <v>15</v>
      </c>
      <c r="N56" s="7">
        <v>92</v>
      </c>
      <c r="O56" s="100">
        <v>0.0777199074074074</v>
      </c>
      <c r="P56" s="63"/>
      <c r="Q56" s="22">
        <v>14</v>
      </c>
      <c r="R56" s="21">
        <v>92</v>
      </c>
      <c r="S56" s="23">
        <v>0.009312615740737976</v>
      </c>
      <c r="T56" s="12"/>
      <c r="U56" s="6">
        <v>48</v>
      </c>
      <c r="V56" s="7">
        <v>92</v>
      </c>
      <c r="W56" s="8">
        <v>0.09902777777777778</v>
      </c>
      <c r="X56" s="9"/>
      <c r="Y56" s="6"/>
      <c r="Z56" s="7"/>
      <c r="AA56" s="8"/>
      <c r="AB56" s="9"/>
    </row>
    <row r="57" spans="1:28" ht="15">
      <c r="A57" s="94" t="s">
        <v>59</v>
      </c>
      <c r="B57" s="87">
        <v>63</v>
      </c>
      <c r="C57" s="87" t="s">
        <v>335</v>
      </c>
      <c r="D57" s="88" t="s">
        <v>336</v>
      </c>
      <c r="E57" s="89" t="s">
        <v>24</v>
      </c>
      <c r="F57" s="90">
        <v>18029</v>
      </c>
      <c r="G57" s="91" t="s">
        <v>246</v>
      </c>
      <c r="H57" s="91" t="s">
        <v>212</v>
      </c>
      <c r="I57" s="117">
        <f t="shared" si="2"/>
        <v>0.18625435185185038</v>
      </c>
      <c r="J57" s="63">
        <f t="shared" si="3"/>
        <v>0.010974259259261127</v>
      </c>
      <c r="M57" s="6">
        <v>49</v>
      </c>
      <c r="N57" s="7">
        <v>63</v>
      </c>
      <c r="O57" s="100">
        <v>0.0777199074074074</v>
      </c>
      <c r="P57" s="63"/>
      <c r="Q57" s="22">
        <v>52</v>
      </c>
      <c r="R57" s="21">
        <v>63</v>
      </c>
      <c r="S57" s="23">
        <v>0.010421018518517058</v>
      </c>
      <c r="T57" s="12"/>
      <c r="U57" s="6">
        <v>47</v>
      </c>
      <c r="V57" s="7">
        <v>63</v>
      </c>
      <c r="W57" s="8">
        <v>0.09811342592592592</v>
      </c>
      <c r="X57" s="9"/>
      <c r="Y57" s="6"/>
      <c r="Z57" s="7"/>
      <c r="AA57" s="8"/>
      <c r="AB57" s="9"/>
    </row>
    <row r="58" spans="1:28" ht="15">
      <c r="A58" s="94" t="s">
        <v>58</v>
      </c>
      <c r="B58" s="87">
        <v>56</v>
      </c>
      <c r="C58" s="87" t="s">
        <v>189</v>
      </c>
      <c r="D58" s="88" t="s">
        <v>190</v>
      </c>
      <c r="E58" s="89" t="s">
        <v>191</v>
      </c>
      <c r="F58" s="90">
        <v>11073</v>
      </c>
      <c r="G58" s="91" t="s">
        <v>162</v>
      </c>
      <c r="H58" s="91" t="s">
        <v>318</v>
      </c>
      <c r="I58" s="117">
        <f t="shared" si="2"/>
        <v>0.18907097222222155</v>
      </c>
      <c r="J58" s="63">
        <f t="shared" si="3"/>
        <v>0.013790879629632297</v>
      </c>
      <c r="M58" s="6">
        <v>45</v>
      </c>
      <c r="N58" s="7">
        <v>56</v>
      </c>
      <c r="O58" s="100">
        <v>0.0777199074074074</v>
      </c>
      <c r="P58" s="63"/>
      <c r="Q58" s="22">
        <v>11</v>
      </c>
      <c r="R58" s="21">
        <v>56</v>
      </c>
      <c r="S58" s="23">
        <v>0.00925615740740674</v>
      </c>
      <c r="T58" s="12"/>
      <c r="U58" s="6">
        <v>51</v>
      </c>
      <c r="V58" s="7">
        <v>56</v>
      </c>
      <c r="W58" s="8">
        <v>0.10209490740740741</v>
      </c>
      <c r="X58" s="9"/>
      <c r="Y58" s="6"/>
      <c r="Z58" s="7"/>
      <c r="AA58" s="8"/>
      <c r="AB58" s="9"/>
    </row>
    <row r="59" spans="1:28" ht="15">
      <c r="A59" s="94" t="s">
        <v>56</v>
      </c>
      <c r="B59" s="87">
        <v>44</v>
      </c>
      <c r="C59" s="87" t="s">
        <v>173</v>
      </c>
      <c r="D59" s="88" t="s">
        <v>174</v>
      </c>
      <c r="E59" s="89" t="s">
        <v>28</v>
      </c>
      <c r="F59" s="90">
        <v>11093</v>
      </c>
      <c r="G59" s="91" t="s">
        <v>162</v>
      </c>
      <c r="H59" s="91" t="s">
        <v>172</v>
      </c>
      <c r="I59" s="117">
        <f t="shared" si="2"/>
        <v>0.1891625810185172</v>
      </c>
      <c r="J59" s="63">
        <f t="shared" si="3"/>
        <v>0.013882488425927958</v>
      </c>
      <c r="M59" s="6">
        <v>33</v>
      </c>
      <c r="N59" s="7">
        <v>44</v>
      </c>
      <c r="O59" s="100">
        <v>0.0777199074074074</v>
      </c>
      <c r="P59" s="63"/>
      <c r="Q59" s="22">
        <v>16</v>
      </c>
      <c r="R59" s="21">
        <v>44</v>
      </c>
      <c r="S59" s="23">
        <v>0.009347766203702397</v>
      </c>
      <c r="T59" s="12"/>
      <c r="U59" s="6">
        <v>52</v>
      </c>
      <c r="V59" s="7">
        <v>44</v>
      </c>
      <c r="W59" s="8">
        <v>0.10209490740740741</v>
      </c>
      <c r="X59" s="9"/>
      <c r="Y59" s="6"/>
      <c r="Z59" s="7"/>
      <c r="AA59" s="8"/>
      <c r="AB59" s="9"/>
    </row>
    <row r="60" spans="1:28" ht="15">
      <c r="A60" s="94" t="s">
        <v>54</v>
      </c>
      <c r="B60" s="87">
        <v>45</v>
      </c>
      <c r="C60" s="87" t="s">
        <v>175</v>
      </c>
      <c r="D60" s="88" t="s">
        <v>176</v>
      </c>
      <c r="E60" s="89" t="s">
        <v>28</v>
      </c>
      <c r="F60" s="90">
        <v>18866</v>
      </c>
      <c r="G60" s="91" t="s">
        <v>162</v>
      </c>
      <c r="H60" s="91" t="s">
        <v>172</v>
      </c>
      <c r="I60" s="117">
        <f t="shared" si="2"/>
        <v>0.1919881018518494</v>
      </c>
      <c r="J60" s="63">
        <f t="shared" si="3"/>
        <v>0.016708009259260137</v>
      </c>
      <c r="M60" s="6">
        <v>21</v>
      </c>
      <c r="N60" s="7">
        <v>45</v>
      </c>
      <c r="O60" s="100">
        <v>0.0777199074074074</v>
      </c>
      <c r="P60" s="63"/>
      <c r="Q60" s="22">
        <v>25</v>
      </c>
      <c r="R60" s="21">
        <v>45</v>
      </c>
      <c r="S60" s="23">
        <v>0.009650138888886448</v>
      </c>
      <c r="T60" s="12"/>
      <c r="U60" s="6">
        <v>58</v>
      </c>
      <c r="V60" s="7">
        <v>45</v>
      </c>
      <c r="W60" s="8">
        <v>0.10461805555555555</v>
      </c>
      <c r="X60" s="9"/>
      <c r="Y60" s="6"/>
      <c r="Z60" s="7"/>
      <c r="AA60" s="8"/>
      <c r="AB60" s="9"/>
    </row>
    <row r="61" spans="1:28" ht="15">
      <c r="A61" s="94" t="s">
        <v>53</v>
      </c>
      <c r="B61" s="87">
        <v>82</v>
      </c>
      <c r="C61" s="87" t="s">
        <v>367</v>
      </c>
      <c r="D61" s="88" t="s">
        <v>368</v>
      </c>
      <c r="E61" s="89" t="s">
        <v>29</v>
      </c>
      <c r="F61" s="90">
        <v>18248</v>
      </c>
      <c r="G61" s="91" t="s">
        <v>246</v>
      </c>
      <c r="H61" s="91" t="s">
        <v>324</v>
      </c>
      <c r="I61" s="117">
        <f t="shared" si="2"/>
        <v>0.1923367708333316</v>
      </c>
      <c r="J61" s="63">
        <f t="shared" si="3"/>
        <v>0.017056678240742335</v>
      </c>
      <c r="M61" s="6">
        <v>34</v>
      </c>
      <c r="N61" s="7">
        <v>82</v>
      </c>
      <c r="O61" s="100">
        <v>0.0777199074074074</v>
      </c>
      <c r="P61" s="63"/>
      <c r="Q61" s="22">
        <v>48</v>
      </c>
      <c r="R61" s="21">
        <v>82</v>
      </c>
      <c r="S61" s="23">
        <v>0.010299733796294544</v>
      </c>
      <c r="T61" s="12"/>
      <c r="U61" s="6">
        <v>57</v>
      </c>
      <c r="V61" s="7">
        <v>82</v>
      </c>
      <c r="W61" s="8">
        <v>0.10431712962962963</v>
      </c>
      <c r="X61" s="9"/>
      <c r="Y61" s="6"/>
      <c r="Z61" s="7"/>
      <c r="AA61" s="8"/>
      <c r="AB61" s="9"/>
    </row>
    <row r="62" spans="1:28" ht="15">
      <c r="A62" s="94" t="s">
        <v>41</v>
      </c>
      <c r="B62" s="87">
        <v>24</v>
      </c>
      <c r="C62" s="87" t="s">
        <v>290</v>
      </c>
      <c r="D62" s="88" t="s">
        <v>291</v>
      </c>
      <c r="E62" s="89" t="s">
        <v>284</v>
      </c>
      <c r="F62" s="90" t="s">
        <v>292</v>
      </c>
      <c r="G62" s="91" t="s">
        <v>162</v>
      </c>
      <c r="H62" s="91" t="s">
        <v>213</v>
      </c>
      <c r="I62" s="117">
        <f t="shared" si="2"/>
        <v>0.19269885416666355</v>
      </c>
      <c r="J62" s="63">
        <f t="shared" si="3"/>
        <v>0.017418761574074293</v>
      </c>
      <c r="M62" s="6">
        <v>8</v>
      </c>
      <c r="N62" s="7">
        <v>24</v>
      </c>
      <c r="O62" s="100">
        <v>0.0777199074074074</v>
      </c>
      <c r="P62" s="63"/>
      <c r="Q62" s="22">
        <v>59</v>
      </c>
      <c r="R62" s="21">
        <v>24</v>
      </c>
      <c r="S62" s="23">
        <v>0.010696539351848717</v>
      </c>
      <c r="T62" s="12"/>
      <c r="U62" s="6">
        <v>54</v>
      </c>
      <c r="V62" s="7">
        <v>24</v>
      </c>
      <c r="W62" s="8">
        <v>0.10428240740740741</v>
      </c>
      <c r="X62" s="9"/>
      <c r="Y62" s="6"/>
      <c r="Z62" s="7"/>
      <c r="AA62" s="8"/>
      <c r="AB62" s="9"/>
    </row>
    <row r="63" spans="1:28" ht="15">
      <c r="A63" s="94" t="s">
        <v>45</v>
      </c>
      <c r="B63" s="87">
        <v>67</v>
      </c>
      <c r="C63" s="87" t="s">
        <v>341</v>
      </c>
      <c r="D63" s="88" t="s">
        <v>342</v>
      </c>
      <c r="E63" s="89" t="s">
        <v>24</v>
      </c>
      <c r="F63" s="90">
        <v>7823</v>
      </c>
      <c r="G63" s="91" t="s">
        <v>165</v>
      </c>
      <c r="H63" s="91" t="s">
        <v>212</v>
      </c>
      <c r="I63" s="117">
        <f t="shared" si="2"/>
        <v>0.19272762731481455</v>
      </c>
      <c r="J63" s="63">
        <f t="shared" si="3"/>
        <v>0.017447534722225294</v>
      </c>
      <c r="M63" s="6">
        <v>53</v>
      </c>
      <c r="N63" s="7">
        <v>67</v>
      </c>
      <c r="O63" s="100">
        <v>0.07875</v>
      </c>
      <c r="P63" s="63">
        <v>2.3148148148148147E-05</v>
      </c>
      <c r="Q63" s="22">
        <v>7</v>
      </c>
      <c r="R63" s="21">
        <v>67</v>
      </c>
      <c r="S63" s="23">
        <v>0.009104942129629383</v>
      </c>
      <c r="T63" s="12"/>
      <c r="U63" s="6">
        <v>59</v>
      </c>
      <c r="V63" s="7">
        <v>67</v>
      </c>
      <c r="W63" s="8">
        <v>0.10489583333333334</v>
      </c>
      <c r="X63" s="9"/>
      <c r="Y63" s="6"/>
      <c r="Z63" s="7"/>
      <c r="AA63" s="8"/>
      <c r="AB63" s="9"/>
    </row>
    <row r="64" spans="1:28" ht="15">
      <c r="A64" s="94" t="s">
        <v>52</v>
      </c>
      <c r="B64" s="87">
        <v>28</v>
      </c>
      <c r="C64" s="87" t="s">
        <v>301</v>
      </c>
      <c r="D64" s="88" t="s">
        <v>302</v>
      </c>
      <c r="E64" s="89" t="s">
        <v>284</v>
      </c>
      <c r="F64" s="90" t="s">
        <v>303</v>
      </c>
      <c r="G64" s="91" t="s">
        <v>165</v>
      </c>
      <c r="H64" s="91" t="s">
        <v>213</v>
      </c>
      <c r="I64" s="117">
        <f t="shared" si="2"/>
        <v>0.19408789351851854</v>
      </c>
      <c r="J64" s="63">
        <f t="shared" si="3"/>
        <v>0.01880780092592929</v>
      </c>
      <c r="M64" s="6">
        <v>57</v>
      </c>
      <c r="N64" s="7">
        <v>28</v>
      </c>
      <c r="O64" s="100">
        <v>0.08638888888888889</v>
      </c>
      <c r="P64" s="63"/>
      <c r="Q64" s="22">
        <v>38</v>
      </c>
      <c r="R64" s="21">
        <v>28</v>
      </c>
      <c r="S64" s="23">
        <v>0.0099096527777778</v>
      </c>
      <c r="T64" s="12"/>
      <c r="U64" s="6">
        <v>40</v>
      </c>
      <c r="V64" s="7">
        <v>28</v>
      </c>
      <c r="W64" s="8">
        <v>0.09778935185185185</v>
      </c>
      <c r="X64" s="9"/>
      <c r="Y64" s="6"/>
      <c r="Z64" s="7"/>
      <c r="AA64" s="8"/>
      <c r="AB64" s="9"/>
    </row>
    <row r="65" spans="1:28" ht="15">
      <c r="A65" s="94" t="s">
        <v>50</v>
      </c>
      <c r="B65" s="87">
        <v>57</v>
      </c>
      <c r="C65" s="87" t="s">
        <v>325</v>
      </c>
      <c r="D65" s="88" t="s">
        <v>326</v>
      </c>
      <c r="E65" s="89" t="s">
        <v>327</v>
      </c>
      <c r="F65" s="90">
        <v>8956</v>
      </c>
      <c r="G65" s="91" t="s">
        <v>171</v>
      </c>
      <c r="H65" s="91" t="s">
        <v>318</v>
      </c>
      <c r="I65" s="117">
        <f t="shared" si="2"/>
        <v>0.19451471064814785</v>
      </c>
      <c r="J65" s="63">
        <f t="shared" si="3"/>
        <v>0.019234618055558594</v>
      </c>
      <c r="M65" s="6">
        <v>60</v>
      </c>
      <c r="N65" s="7">
        <v>57</v>
      </c>
      <c r="O65" s="100">
        <v>0.08638888888888889</v>
      </c>
      <c r="P65" s="63"/>
      <c r="Q65" s="22">
        <v>49</v>
      </c>
      <c r="R65" s="21">
        <v>57</v>
      </c>
      <c r="S65" s="23">
        <v>0.010336469907407088</v>
      </c>
      <c r="T65" s="12"/>
      <c r="U65" s="6">
        <v>43</v>
      </c>
      <c r="V65" s="7">
        <v>57</v>
      </c>
      <c r="W65" s="8">
        <v>0.09778935185185185</v>
      </c>
      <c r="X65" s="9"/>
      <c r="Y65" s="6"/>
      <c r="Z65" s="7"/>
      <c r="AA65" s="8"/>
      <c r="AB65" s="9"/>
    </row>
    <row r="66" spans="1:28" ht="15">
      <c r="A66" s="94" t="s">
        <v>47</v>
      </c>
      <c r="B66" s="87">
        <v>91</v>
      </c>
      <c r="C66" s="87" t="s">
        <v>371</v>
      </c>
      <c r="D66" s="88" t="s">
        <v>372</v>
      </c>
      <c r="E66" s="89" t="s">
        <v>373</v>
      </c>
      <c r="F66" s="90">
        <v>14355</v>
      </c>
      <c r="G66" s="91" t="s">
        <v>246</v>
      </c>
      <c r="H66" s="91" t="s">
        <v>328</v>
      </c>
      <c r="I66" s="117">
        <f t="shared" si="2"/>
        <v>0.19506484953703604</v>
      </c>
      <c r="J66" s="63">
        <f t="shared" si="3"/>
        <v>0.019784756944446785</v>
      </c>
      <c r="M66" s="6">
        <v>39</v>
      </c>
      <c r="N66" s="7">
        <v>91</v>
      </c>
      <c r="O66" s="100">
        <v>0.0777199074074074</v>
      </c>
      <c r="P66" s="63"/>
      <c r="Q66" s="22">
        <v>55</v>
      </c>
      <c r="R66" s="21">
        <v>91</v>
      </c>
      <c r="S66" s="23">
        <v>0.010481516203702716</v>
      </c>
      <c r="T66" s="12"/>
      <c r="U66" s="6">
        <v>64</v>
      </c>
      <c r="V66" s="7">
        <v>91</v>
      </c>
      <c r="W66" s="8">
        <v>0.10686342592592592</v>
      </c>
      <c r="X66" s="9"/>
      <c r="Y66" s="6"/>
      <c r="Z66" s="7"/>
      <c r="AA66" s="8"/>
      <c r="AB66" s="9"/>
    </row>
    <row r="67" spans="1:28" ht="15">
      <c r="A67" s="94" t="s">
        <v>49</v>
      </c>
      <c r="B67" s="87">
        <v>69</v>
      </c>
      <c r="C67" s="87" t="s">
        <v>346</v>
      </c>
      <c r="D67" s="88" t="s">
        <v>347</v>
      </c>
      <c r="E67" s="89" t="s">
        <v>24</v>
      </c>
      <c r="F67" s="90">
        <v>13022</v>
      </c>
      <c r="G67" s="91" t="s">
        <v>246</v>
      </c>
      <c r="H67" s="91" t="s">
        <v>212</v>
      </c>
      <c r="I67" s="117">
        <f t="shared" si="2"/>
        <v>0.19878412037037016</v>
      </c>
      <c r="J67" s="63">
        <f t="shared" si="3"/>
        <v>0.023504027777780906</v>
      </c>
      <c r="M67" s="6">
        <v>62</v>
      </c>
      <c r="N67" s="7">
        <v>69</v>
      </c>
      <c r="O67" s="100">
        <v>0.089375</v>
      </c>
      <c r="P67" s="63"/>
      <c r="Q67" s="22">
        <v>50</v>
      </c>
      <c r="R67" s="21">
        <v>69</v>
      </c>
      <c r="S67" s="23">
        <v>0.01038134259259238</v>
      </c>
      <c r="T67" s="12"/>
      <c r="U67" s="6">
        <v>49</v>
      </c>
      <c r="V67" s="7">
        <v>69</v>
      </c>
      <c r="W67" s="8">
        <v>0.09902777777777778</v>
      </c>
      <c r="X67" s="9"/>
      <c r="Y67" s="6"/>
      <c r="Z67" s="7"/>
      <c r="AA67" s="8"/>
      <c r="AB67" s="9"/>
    </row>
    <row r="68" spans="1:28" ht="15">
      <c r="A68" s="94" t="s">
        <v>48</v>
      </c>
      <c r="B68" s="87">
        <v>59</v>
      </c>
      <c r="C68" s="87" t="s">
        <v>329</v>
      </c>
      <c r="D68" s="88" t="s">
        <v>330</v>
      </c>
      <c r="E68" s="89" t="s">
        <v>179</v>
      </c>
      <c r="F68" s="90">
        <v>11859</v>
      </c>
      <c r="G68" s="91" t="s">
        <v>162</v>
      </c>
      <c r="H68" s="91" t="s">
        <v>318</v>
      </c>
      <c r="I68" s="117">
        <f t="shared" si="2"/>
        <v>0.20157195601851843</v>
      </c>
      <c r="J68" s="63">
        <f t="shared" si="3"/>
        <v>0.02629186342592918</v>
      </c>
      <c r="M68" s="6">
        <v>55</v>
      </c>
      <c r="N68" s="7">
        <v>59</v>
      </c>
      <c r="O68" s="100">
        <v>0.08638888888888889</v>
      </c>
      <c r="P68" s="63"/>
      <c r="Q68" s="22">
        <v>61</v>
      </c>
      <c r="R68" s="21">
        <v>59</v>
      </c>
      <c r="S68" s="23">
        <v>0.010865937499999914</v>
      </c>
      <c r="T68" s="12"/>
      <c r="U68" s="6">
        <v>55</v>
      </c>
      <c r="V68" s="7">
        <v>59</v>
      </c>
      <c r="W68" s="8">
        <v>0.10431712962962963</v>
      </c>
      <c r="X68" s="9"/>
      <c r="Y68" s="6"/>
      <c r="Z68" s="7"/>
      <c r="AA68" s="8"/>
      <c r="AB68" s="9"/>
    </row>
    <row r="69" spans="1:28" ht="15">
      <c r="A69" s="94" t="s">
        <v>46</v>
      </c>
      <c r="B69" s="87">
        <v>5</v>
      </c>
      <c r="C69" s="87" t="s">
        <v>250</v>
      </c>
      <c r="D69" s="88" t="s">
        <v>251</v>
      </c>
      <c r="E69" s="89" t="s">
        <v>252</v>
      </c>
      <c r="F69" s="90" t="s">
        <v>253</v>
      </c>
      <c r="G69" s="91" t="s">
        <v>246</v>
      </c>
      <c r="H69" s="91" t="s">
        <v>211</v>
      </c>
      <c r="I69" s="117">
        <f t="shared" si="2"/>
        <v>0.20219619212962894</v>
      </c>
      <c r="J69" s="63">
        <f t="shared" si="3"/>
        <v>0.02691609953703969</v>
      </c>
      <c r="M69" s="6">
        <v>54</v>
      </c>
      <c r="N69" s="7">
        <v>5</v>
      </c>
      <c r="O69" s="100">
        <v>0.08638888888888889</v>
      </c>
      <c r="P69" s="63"/>
      <c r="Q69" s="22">
        <v>56</v>
      </c>
      <c r="R69" s="21">
        <v>5</v>
      </c>
      <c r="S69" s="23">
        <v>0.010529525462962269</v>
      </c>
      <c r="T69" s="12"/>
      <c r="U69" s="6">
        <v>62</v>
      </c>
      <c r="V69" s="7">
        <v>5</v>
      </c>
      <c r="W69" s="8">
        <v>0.10527777777777779</v>
      </c>
      <c r="X69" s="9"/>
      <c r="Y69" s="6"/>
      <c r="Z69" s="7"/>
      <c r="AA69" s="8"/>
      <c r="AB69" s="9"/>
    </row>
    <row r="70" spans="1:28" ht="15">
      <c r="A70" s="94" t="s">
        <v>44</v>
      </c>
      <c r="B70" s="87">
        <v>27</v>
      </c>
      <c r="C70" s="87" t="s">
        <v>298</v>
      </c>
      <c r="D70" s="88" t="s">
        <v>299</v>
      </c>
      <c r="E70" s="89" t="s">
        <v>284</v>
      </c>
      <c r="F70" s="90" t="s">
        <v>300</v>
      </c>
      <c r="G70" s="91" t="s">
        <v>165</v>
      </c>
      <c r="H70" s="91" t="s">
        <v>213</v>
      </c>
      <c r="I70" s="117">
        <f t="shared" si="2"/>
        <v>0.20426821759259206</v>
      </c>
      <c r="J70" s="63">
        <f t="shared" si="3"/>
        <v>0.028988125000002807</v>
      </c>
      <c r="M70" s="6">
        <v>56</v>
      </c>
      <c r="N70" s="7">
        <v>27</v>
      </c>
      <c r="O70" s="100">
        <v>0.08638888888888889</v>
      </c>
      <c r="P70" s="63"/>
      <c r="Q70" s="22">
        <v>65</v>
      </c>
      <c r="R70" s="21">
        <v>27</v>
      </c>
      <c r="S70" s="23">
        <v>0.017948773148147613</v>
      </c>
      <c r="T70" s="12"/>
      <c r="U70" s="6">
        <v>50</v>
      </c>
      <c r="V70" s="7">
        <v>27</v>
      </c>
      <c r="W70" s="8">
        <v>0.09993055555555556</v>
      </c>
      <c r="X70" s="9"/>
      <c r="Y70" s="6"/>
      <c r="Z70" s="7"/>
      <c r="AA70" s="8"/>
      <c r="AB70" s="9"/>
    </row>
    <row r="71" spans="1:28" ht="15">
      <c r="A71" s="94" t="s">
        <v>43</v>
      </c>
      <c r="B71" s="87">
        <v>46</v>
      </c>
      <c r="C71" s="87" t="s">
        <v>312</v>
      </c>
      <c r="D71" s="88" t="s">
        <v>313</v>
      </c>
      <c r="E71" s="89" t="s">
        <v>28</v>
      </c>
      <c r="F71" s="90">
        <v>2103</v>
      </c>
      <c r="G71" s="91" t="s">
        <v>171</v>
      </c>
      <c r="H71" s="91" t="s">
        <v>172</v>
      </c>
      <c r="I71" s="117">
        <f t="shared" si="2"/>
        <v>0.20428850694444467</v>
      </c>
      <c r="J71" s="63">
        <f t="shared" si="3"/>
        <v>0.029008414351855416</v>
      </c>
      <c r="M71" s="6">
        <v>61</v>
      </c>
      <c r="N71" s="7">
        <v>46</v>
      </c>
      <c r="O71" s="100">
        <v>0.08931712962962962</v>
      </c>
      <c r="P71" s="63"/>
      <c r="Q71" s="22">
        <v>58</v>
      </c>
      <c r="R71" s="21">
        <v>46</v>
      </c>
      <c r="S71" s="23">
        <v>0.010654247685185417</v>
      </c>
      <c r="T71" s="12"/>
      <c r="U71" s="6">
        <v>56</v>
      </c>
      <c r="V71" s="7">
        <v>46</v>
      </c>
      <c r="W71" s="8">
        <v>0.10431712962962963</v>
      </c>
      <c r="X71" s="9"/>
      <c r="Y71" s="6"/>
      <c r="Z71" s="7"/>
      <c r="AA71" s="8"/>
      <c r="AB71" s="9"/>
    </row>
    <row r="72" spans="1:28" ht="15">
      <c r="A72" s="94" t="s">
        <v>42</v>
      </c>
      <c r="B72" s="87">
        <v>55</v>
      </c>
      <c r="C72" s="87" t="s">
        <v>321</v>
      </c>
      <c r="D72" s="88" t="s">
        <v>322</v>
      </c>
      <c r="E72" s="89" t="s">
        <v>323</v>
      </c>
      <c r="F72" s="90">
        <v>11522</v>
      </c>
      <c r="G72" s="91" t="s">
        <v>171</v>
      </c>
      <c r="H72" s="91" t="s">
        <v>324</v>
      </c>
      <c r="I72" s="117">
        <f t="shared" si="2"/>
        <v>0.2051621643518522</v>
      </c>
      <c r="J72" s="63">
        <f t="shared" si="3"/>
        <v>0.02988207175926294</v>
      </c>
      <c r="M72" s="6">
        <v>63</v>
      </c>
      <c r="N72" s="7">
        <v>55</v>
      </c>
      <c r="O72" s="100">
        <v>0.089375</v>
      </c>
      <c r="P72" s="63"/>
      <c r="Q72" s="22">
        <v>64</v>
      </c>
      <c r="R72" s="21">
        <v>55</v>
      </c>
      <c r="S72" s="23">
        <v>0.011470034722222563</v>
      </c>
      <c r="T72" s="12"/>
      <c r="U72" s="6">
        <v>63</v>
      </c>
      <c r="V72" s="7">
        <v>55</v>
      </c>
      <c r="W72" s="8">
        <v>0.10431712962962963</v>
      </c>
      <c r="X72" s="9"/>
      <c r="Y72" s="6"/>
      <c r="Z72" s="7"/>
      <c r="AA72" s="8"/>
      <c r="AB72" s="9"/>
    </row>
    <row r="73" spans="1:28" ht="15">
      <c r="A73" s="94" t="s">
        <v>149</v>
      </c>
      <c r="B73" s="87">
        <v>62</v>
      </c>
      <c r="C73" s="87" t="s">
        <v>333</v>
      </c>
      <c r="D73" s="88" t="s">
        <v>334</v>
      </c>
      <c r="E73" s="89" t="s">
        <v>24</v>
      </c>
      <c r="F73" s="90">
        <v>7131</v>
      </c>
      <c r="G73" s="91" t="s">
        <v>165</v>
      </c>
      <c r="H73" s="91" t="s">
        <v>212</v>
      </c>
      <c r="I73" s="117">
        <f t="shared" si="2"/>
        <v>0.20779366898148138</v>
      </c>
      <c r="J73" s="63">
        <f t="shared" si="3"/>
        <v>0.03251357638889213</v>
      </c>
      <c r="M73" s="6">
        <v>64</v>
      </c>
      <c r="N73" s="7">
        <v>62</v>
      </c>
      <c r="O73" s="100">
        <v>0.09229166666666666</v>
      </c>
      <c r="P73" s="63"/>
      <c r="Q73" s="22">
        <v>51</v>
      </c>
      <c r="R73" s="21">
        <v>62</v>
      </c>
      <c r="S73" s="23">
        <v>0.010397835648148043</v>
      </c>
      <c r="T73" s="12"/>
      <c r="U73" s="6">
        <v>60</v>
      </c>
      <c r="V73" s="7">
        <v>62</v>
      </c>
      <c r="W73" s="8">
        <v>0.10510416666666667</v>
      </c>
      <c r="X73" s="9"/>
      <c r="Y73" s="6"/>
      <c r="Z73" s="7"/>
      <c r="AA73" s="8"/>
      <c r="AB73" s="9"/>
    </row>
    <row r="74" spans="1:28" ht="15">
      <c r="A74" s="94" t="s">
        <v>150</v>
      </c>
      <c r="B74" s="87">
        <v>52</v>
      </c>
      <c r="C74" s="87" t="s">
        <v>319</v>
      </c>
      <c r="D74" s="88" t="s">
        <v>320</v>
      </c>
      <c r="E74" s="89" t="s">
        <v>184</v>
      </c>
      <c r="F74" s="90">
        <v>12575</v>
      </c>
      <c r="G74" s="91" t="s">
        <v>162</v>
      </c>
      <c r="H74" s="91" t="s">
        <v>318</v>
      </c>
      <c r="I74" s="117">
        <f t="shared" si="2"/>
        <v>0.21367180555555554</v>
      </c>
      <c r="J74" s="63">
        <f t="shared" si="3"/>
        <v>0.038391712962966285</v>
      </c>
      <c r="M74" s="6">
        <v>66</v>
      </c>
      <c r="N74" s="7">
        <v>52</v>
      </c>
      <c r="O74" s="100">
        <v>0.09884259259259259</v>
      </c>
      <c r="P74" s="63"/>
      <c r="Q74" s="22">
        <v>57</v>
      </c>
      <c r="R74" s="21">
        <v>52</v>
      </c>
      <c r="S74" s="23">
        <v>0.010546805555555556</v>
      </c>
      <c r="T74" s="12"/>
      <c r="U74" s="6">
        <v>53</v>
      </c>
      <c r="V74" s="7">
        <v>52</v>
      </c>
      <c r="W74" s="8">
        <v>0.10428240740740741</v>
      </c>
      <c r="X74" s="9"/>
      <c r="Y74" s="6"/>
      <c r="Z74" s="7"/>
      <c r="AA74" s="8"/>
      <c r="AB74" s="9"/>
    </row>
    <row r="75" spans="1:28" ht="15">
      <c r="A75" s="94" t="s">
        <v>151</v>
      </c>
      <c r="B75" s="87">
        <v>68</v>
      </c>
      <c r="C75" s="87" t="s">
        <v>343</v>
      </c>
      <c r="D75" s="88" t="s">
        <v>344</v>
      </c>
      <c r="E75" s="89" t="s">
        <v>345</v>
      </c>
      <c r="F75" s="90">
        <v>9637</v>
      </c>
      <c r="G75" s="91" t="s">
        <v>246</v>
      </c>
      <c r="H75" s="91" t="s">
        <v>212</v>
      </c>
      <c r="I75" s="117">
        <f t="shared" si="2"/>
        <v>0.2145212731481481</v>
      </c>
      <c r="J75" s="63">
        <f t="shared" si="3"/>
        <v>0.039241180555558836</v>
      </c>
      <c r="M75" s="6">
        <v>65</v>
      </c>
      <c r="N75" s="7">
        <v>68</v>
      </c>
      <c r="O75" s="100">
        <v>0.09822916666666666</v>
      </c>
      <c r="P75" s="63"/>
      <c r="Q75" s="22">
        <v>63</v>
      </c>
      <c r="R75" s="21">
        <v>68</v>
      </c>
      <c r="S75" s="23">
        <v>0.011187939814814763</v>
      </c>
      <c r="T75" s="12"/>
      <c r="U75" s="6">
        <v>61</v>
      </c>
      <c r="V75" s="7">
        <v>68</v>
      </c>
      <c r="W75" s="8">
        <v>0.10510416666666667</v>
      </c>
      <c r="X75" s="9"/>
      <c r="Y75" s="6"/>
      <c r="Z75" s="7"/>
      <c r="AA75" s="8"/>
      <c r="AB75" s="9"/>
    </row>
    <row r="76" spans="1:28" ht="15">
      <c r="A76" s="94"/>
      <c r="B76" s="173">
        <v>18</v>
      </c>
      <c r="C76" s="173" t="s">
        <v>280</v>
      </c>
      <c r="D76" s="101" t="s">
        <v>281</v>
      </c>
      <c r="E76" s="174" t="s">
        <v>259</v>
      </c>
      <c r="F76" s="175" t="s">
        <v>282</v>
      </c>
      <c r="G76" s="176" t="s">
        <v>162</v>
      </c>
      <c r="H76" s="176" t="s">
        <v>261</v>
      </c>
      <c r="I76" s="117" t="s">
        <v>40</v>
      </c>
      <c r="J76" s="63"/>
      <c r="M76" s="6"/>
      <c r="N76" s="7">
        <v>18</v>
      </c>
      <c r="O76" s="100" t="s">
        <v>40</v>
      </c>
      <c r="P76" s="63"/>
      <c r="Q76" s="22"/>
      <c r="R76" s="21"/>
      <c r="S76" s="23"/>
      <c r="T76" s="12"/>
      <c r="U76" s="6"/>
      <c r="V76" s="7"/>
      <c r="W76" s="8"/>
      <c r="X76" s="9"/>
      <c r="Y76" s="6"/>
      <c r="Z76" s="7"/>
      <c r="AA76" s="8"/>
      <c r="AB76" s="9"/>
    </row>
    <row r="77" spans="1:28" ht="15">
      <c r="A77" s="94"/>
      <c r="B77" s="87">
        <v>61</v>
      </c>
      <c r="C77" s="87" t="s">
        <v>331</v>
      </c>
      <c r="D77" s="88" t="s">
        <v>332</v>
      </c>
      <c r="E77" s="89" t="s">
        <v>24</v>
      </c>
      <c r="F77" s="90">
        <v>18978</v>
      </c>
      <c r="G77" s="91" t="s">
        <v>165</v>
      </c>
      <c r="H77" s="91" t="s">
        <v>212</v>
      </c>
      <c r="I77" s="117" t="s">
        <v>40</v>
      </c>
      <c r="J77" s="63"/>
      <c r="M77" s="6"/>
      <c r="N77" s="7">
        <v>61</v>
      </c>
      <c r="O77" s="100" t="s">
        <v>40</v>
      </c>
      <c r="P77" s="63"/>
      <c r="Q77" s="22"/>
      <c r="R77" s="21"/>
      <c r="S77" s="23"/>
      <c r="T77" s="12"/>
      <c r="U77" s="6"/>
      <c r="V77" s="7"/>
      <c r="W77" s="8"/>
      <c r="X77" s="9"/>
      <c r="Y77" s="6"/>
      <c r="Z77" s="7"/>
      <c r="AA77" s="8"/>
      <c r="AB77" s="9"/>
    </row>
    <row r="78" spans="1:28" ht="15">
      <c r="A78" s="94"/>
      <c r="B78" s="87">
        <v>75</v>
      </c>
      <c r="C78" s="87" t="s">
        <v>358</v>
      </c>
      <c r="D78" s="88" t="s">
        <v>359</v>
      </c>
      <c r="E78" s="89" t="s">
        <v>22</v>
      </c>
      <c r="F78" s="90">
        <v>10234</v>
      </c>
      <c r="G78" s="91" t="s">
        <v>246</v>
      </c>
      <c r="H78" s="91" t="s">
        <v>351</v>
      </c>
      <c r="I78" s="117" t="s">
        <v>40</v>
      </c>
      <c r="J78" s="63"/>
      <c r="M78" s="6">
        <v>59</v>
      </c>
      <c r="N78" s="7">
        <v>75</v>
      </c>
      <c r="O78" s="100">
        <v>0.08638888888888889</v>
      </c>
      <c r="P78" s="63"/>
      <c r="Q78" s="22">
        <v>37</v>
      </c>
      <c r="R78" s="21">
        <v>75</v>
      </c>
      <c r="S78" s="23">
        <v>0.009898020833333462</v>
      </c>
      <c r="T78" s="12"/>
      <c r="U78" s="6"/>
      <c r="V78" s="7">
        <v>75</v>
      </c>
      <c r="W78" s="8" t="s">
        <v>40</v>
      </c>
      <c r="X78" s="9"/>
      <c r="Y78" s="6"/>
      <c r="Z78" s="7"/>
      <c r="AA78" s="8"/>
      <c r="AB78" s="9"/>
    </row>
    <row r="79" spans="1:28" ht="15">
      <c r="A79" s="94"/>
      <c r="B79" s="87">
        <v>84</v>
      </c>
      <c r="C79" s="87" t="s">
        <v>195</v>
      </c>
      <c r="D79" s="88" t="s">
        <v>196</v>
      </c>
      <c r="E79" s="89" t="s">
        <v>194</v>
      </c>
      <c r="F79" s="90">
        <v>18732</v>
      </c>
      <c r="G79" s="91" t="s">
        <v>162</v>
      </c>
      <c r="H79" s="91" t="s">
        <v>324</v>
      </c>
      <c r="I79" s="117" t="s">
        <v>40</v>
      </c>
      <c r="J79" s="63"/>
      <c r="M79" s="6">
        <v>58</v>
      </c>
      <c r="N79" s="7">
        <v>84</v>
      </c>
      <c r="O79" s="100">
        <v>0.08638888888888889</v>
      </c>
      <c r="P79" s="63"/>
      <c r="Q79" s="22">
        <v>66</v>
      </c>
      <c r="R79" s="21">
        <v>84</v>
      </c>
      <c r="S79" s="23" t="s">
        <v>157</v>
      </c>
      <c r="T79" s="12"/>
      <c r="U79" s="6"/>
      <c r="V79" s="7"/>
      <c r="W79" s="8"/>
      <c r="X79" s="9"/>
      <c r="Y79" s="6"/>
      <c r="Z79" s="7"/>
      <c r="AA79" s="8"/>
      <c r="AB79" s="9"/>
    </row>
    <row r="80" spans="1:10" ht="15">
      <c r="A80" s="190"/>
      <c r="B80" s="190" t="s">
        <v>410</v>
      </c>
      <c r="C80" s="93"/>
      <c r="D80" s="190"/>
      <c r="E80" s="190"/>
      <c r="F80" s="190"/>
      <c r="G80" s="190"/>
      <c r="H80" s="190"/>
      <c r="I80" s="190"/>
      <c r="J80" s="190"/>
    </row>
    <row r="82" spans="1:10" ht="12.75">
      <c r="A82" s="18"/>
      <c r="B82" s="149" t="s">
        <v>470</v>
      </c>
      <c r="C82" s="68"/>
      <c r="D82" s="18"/>
      <c r="E82" s="18"/>
      <c r="F82" s="18"/>
      <c r="G82" s="18"/>
      <c r="H82" s="18"/>
      <c r="I82" s="18"/>
      <c r="J82" s="18"/>
    </row>
    <row r="83" spans="1:10" ht="12.75">
      <c r="A83" s="18"/>
      <c r="B83" s="18"/>
      <c r="C83" s="69" t="s">
        <v>39</v>
      </c>
      <c r="D83" s="101" t="s">
        <v>214</v>
      </c>
      <c r="E83" s="18"/>
      <c r="F83" s="70"/>
      <c r="G83" s="18"/>
      <c r="H83" s="18"/>
      <c r="I83" s="18"/>
      <c r="J83" s="18"/>
    </row>
    <row r="84" spans="1:10" ht="12.75">
      <c r="A84" s="18"/>
      <c r="B84" s="71"/>
      <c r="C84" s="69" t="s">
        <v>206</v>
      </c>
      <c r="D84" s="178" t="s">
        <v>238</v>
      </c>
      <c r="E84" s="18"/>
      <c r="F84" s="70"/>
      <c r="G84" s="69"/>
      <c r="H84" s="18"/>
      <c r="I84" s="18"/>
      <c r="J84" s="18"/>
    </row>
    <row r="85" spans="1:10" ht="12.75">
      <c r="A85" s="18"/>
      <c r="B85" s="71"/>
      <c r="C85" s="69" t="s">
        <v>207</v>
      </c>
      <c r="D85" s="178" t="s">
        <v>275</v>
      </c>
      <c r="E85" s="18"/>
      <c r="F85" s="70"/>
      <c r="G85" s="18"/>
      <c r="H85" s="18"/>
      <c r="I85" s="18"/>
      <c r="J85" s="18"/>
    </row>
    <row r="86" spans="1:10" ht="12.75">
      <c r="A86" s="18"/>
      <c r="B86" s="18"/>
      <c r="C86" s="69" t="s">
        <v>38</v>
      </c>
      <c r="D86" s="101" t="s">
        <v>244</v>
      </c>
      <c r="E86" s="18"/>
      <c r="F86" s="70"/>
      <c r="G86" s="18"/>
      <c r="H86" s="18"/>
      <c r="I86" s="18"/>
      <c r="J86" s="18"/>
    </row>
    <row r="87" spans="1:10" ht="12.75">
      <c r="A87" s="18"/>
      <c r="B87" s="18"/>
      <c r="C87" s="69"/>
      <c r="D87" s="101"/>
      <c r="E87" s="18"/>
      <c r="F87" s="70"/>
      <c r="G87" s="18"/>
      <c r="H87" s="18"/>
      <c r="I87" s="18"/>
      <c r="J87" s="18"/>
    </row>
    <row r="88" spans="1:10" ht="12.75">
      <c r="A88" s="18"/>
      <c r="B88" s="18"/>
      <c r="C88" s="2"/>
      <c r="D88" s="17"/>
      <c r="E88" s="18"/>
      <c r="F88" s="70"/>
      <c r="G88" s="18"/>
      <c r="H88" s="18"/>
      <c r="I88" s="18"/>
      <c r="J88" s="18"/>
    </row>
    <row r="89" spans="1:10" ht="12.75">
      <c r="A89" s="18"/>
      <c r="B89" s="72" t="s">
        <v>452</v>
      </c>
      <c r="C89" s="65"/>
      <c r="D89" s="17"/>
      <c r="E89" s="18"/>
      <c r="F89" s="70"/>
      <c r="G89" s="18"/>
      <c r="H89" s="18"/>
      <c r="I89" s="18"/>
      <c r="J89" s="18"/>
    </row>
    <row r="90" spans="1:10" ht="12.75">
      <c r="A90" s="18"/>
      <c r="B90" s="72"/>
      <c r="C90" s="65"/>
      <c r="D90" s="17"/>
      <c r="E90" s="18"/>
      <c r="F90" s="70"/>
      <c r="G90" s="18"/>
      <c r="H90" s="18"/>
      <c r="I90" s="18"/>
      <c r="J90" s="18"/>
    </row>
    <row r="91" spans="1:10" ht="12.75">
      <c r="A91" s="18"/>
      <c r="B91" s="72"/>
      <c r="C91" s="64" t="s">
        <v>453</v>
      </c>
      <c r="D91" s="17"/>
      <c r="E91" s="18"/>
      <c r="F91" s="70"/>
      <c r="G91" s="18"/>
      <c r="H91" s="18"/>
      <c r="I91" s="18"/>
      <c r="J91" s="18"/>
    </row>
    <row r="92" spans="1:10" ht="12.75" customHeight="1">
      <c r="A92" s="18"/>
      <c r="B92" s="194"/>
      <c r="C92" s="65"/>
      <c r="D92" s="17"/>
      <c r="E92" s="18"/>
      <c r="F92" s="70"/>
      <c r="G92" s="18"/>
      <c r="H92" s="18"/>
      <c r="I92" s="18"/>
      <c r="J92" s="18"/>
    </row>
    <row r="93" spans="1:10" ht="12.75">
      <c r="A93" s="18"/>
      <c r="B93" s="72"/>
      <c r="C93" s="65"/>
      <c r="D93" s="17"/>
      <c r="E93" s="18"/>
      <c r="F93" s="70"/>
      <c r="G93" s="18"/>
      <c r="H93" s="18"/>
      <c r="I93" s="18"/>
      <c r="J93" s="18"/>
    </row>
    <row r="94" spans="1:10" ht="12.75">
      <c r="A94" s="18"/>
      <c r="B94" s="185" t="s">
        <v>461</v>
      </c>
      <c r="C94" s="66"/>
      <c r="D94" s="17"/>
      <c r="E94" s="18"/>
      <c r="F94" s="70"/>
      <c r="G94" s="18"/>
      <c r="H94" s="18"/>
      <c r="I94" s="18"/>
      <c r="J94" s="18"/>
    </row>
    <row r="95" spans="1:10" ht="12.75">
      <c r="A95" s="18"/>
      <c r="B95" s="18"/>
      <c r="C95" s="66"/>
      <c r="D95" s="17"/>
      <c r="E95" s="18"/>
      <c r="F95" s="70"/>
      <c r="G95" s="18"/>
      <c r="H95" s="18"/>
      <c r="I95" s="18"/>
      <c r="J95" s="18"/>
    </row>
    <row r="96" spans="1:10" ht="12.75">
      <c r="A96" s="18"/>
      <c r="B96" s="18"/>
      <c r="C96" s="186" t="s">
        <v>101</v>
      </c>
      <c r="D96" s="187" t="s">
        <v>213</v>
      </c>
      <c r="E96" s="18"/>
      <c r="F96" s="70"/>
      <c r="G96" s="18"/>
      <c r="H96" s="18"/>
      <c r="I96" s="18"/>
      <c r="J96" s="18"/>
    </row>
    <row r="97" spans="1:10" ht="12.75">
      <c r="A97" s="18"/>
      <c r="B97" s="18"/>
      <c r="C97" s="186" t="s">
        <v>78</v>
      </c>
      <c r="D97" s="187" t="s">
        <v>328</v>
      </c>
      <c r="E97" s="18"/>
      <c r="F97" s="70"/>
      <c r="G97" s="18"/>
      <c r="H97" s="18"/>
      <c r="I97" s="18"/>
      <c r="J97" s="18"/>
    </row>
    <row r="98" spans="1:10" ht="12.75">
      <c r="A98" s="18"/>
      <c r="B98" s="18"/>
      <c r="C98" s="186" t="s">
        <v>96</v>
      </c>
      <c r="D98" s="187" t="s">
        <v>211</v>
      </c>
      <c r="E98" s="18"/>
      <c r="F98" s="70"/>
      <c r="G98" s="18"/>
      <c r="H98" s="18"/>
      <c r="I98" s="18"/>
      <c r="J98" s="18"/>
    </row>
    <row r="99" spans="1:10" ht="12.75">
      <c r="A99" s="18"/>
      <c r="B99" s="18"/>
      <c r="C99" s="186" t="s">
        <v>100</v>
      </c>
      <c r="D99" s="187" t="s">
        <v>324</v>
      </c>
      <c r="E99" s="18"/>
      <c r="F99" s="70"/>
      <c r="G99" s="18"/>
      <c r="H99" s="18"/>
      <c r="I99" s="18"/>
      <c r="J99" s="18"/>
    </row>
    <row r="100" spans="1:10" ht="12.75">
      <c r="A100" s="18"/>
      <c r="B100" s="18"/>
      <c r="C100" s="186" t="s">
        <v>76</v>
      </c>
      <c r="D100" s="187" t="s">
        <v>261</v>
      </c>
      <c r="E100" s="18"/>
      <c r="F100" s="70"/>
      <c r="G100" s="18"/>
      <c r="H100" s="18"/>
      <c r="I100" s="18"/>
      <c r="J100" s="18"/>
    </row>
    <row r="101" spans="1:10" ht="12.75">
      <c r="A101" s="18"/>
      <c r="B101" s="18"/>
      <c r="C101" s="186" t="s">
        <v>99</v>
      </c>
      <c r="D101" s="187" t="s">
        <v>351</v>
      </c>
      <c r="E101" s="18"/>
      <c r="F101" s="70"/>
      <c r="G101" s="18"/>
      <c r="H101" s="18"/>
      <c r="I101" s="18"/>
      <c r="J101" s="18"/>
    </row>
    <row r="102" spans="1:10" ht="12.75">
      <c r="A102" s="18"/>
      <c r="B102" s="18"/>
      <c r="C102" s="186" t="s">
        <v>93</v>
      </c>
      <c r="D102" s="187" t="s">
        <v>212</v>
      </c>
      <c r="E102" s="18"/>
      <c r="F102" s="70"/>
      <c r="G102" s="18"/>
      <c r="H102" s="18"/>
      <c r="I102" s="18"/>
      <c r="J102" s="18"/>
    </row>
    <row r="103" spans="1:10" ht="12.75">
      <c r="A103" s="18"/>
      <c r="B103" s="18"/>
      <c r="C103" s="186" t="s">
        <v>98</v>
      </c>
      <c r="D103" s="187" t="s">
        <v>318</v>
      </c>
      <c r="E103" s="18"/>
      <c r="F103" s="70"/>
      <c r="G103" s="18"/>
      <c r="H103" s="18"/>
      <c r="I103" s="18"/>
      <c r="J103" s="18"/>
    </row>
    <row r="104" spans="1:10" ht="12.75">
      <c r="A104" s="18"/>
      <c r="B104" s="18"/>
      <c r="C104" s="186" t="s">
        <v>68</v>
      </c>
      <c r="D104" s="187" t="s">
        <v>172</v>
      </c>
      <c r="E104" s="18"/>
      <c r="F104" s="70"/>
      <c r="G104" s="18"/>
      <c r="H104" s="18"/>
      <c r="I104" s="18"/>
      <c r="J104" s="18"/>
    </row>
    <row r="105" spans="1:10" ht="12.75">
      <c r="A105" s="18"/>
      <c r="B105" s="18"/>
      <c r="C105" s="186" t="s">
        <v>97</v>
      </c>
      <c r="D105" s="187" t="s">
        <v>306</v>
      </c>
      <c r="E105" s="18"/>
      <c r="F105" s="70"/>
      <c r="G105" s="18"/>
      <c r="H105" s="18"/>
      <c r="I105" s="18"/>
      <c r="J105" s="18"/>
    </row>
    <row r="106" spans="1:10" ht="12.75">
      <c r="A106" s="18"/>
      <c r="B106" s="18"/>
      <c r="C106" s="186"/>
      <c r="D106" s="17"/>
      <c r="E106" s="18"/>
      <c r="F106" s="70"/>
      <c r="G106" s="18"/>
      <c r="H106" s="18"/>
      <c r="I106" s="18"/>
      <c r="J106" s="18"/>
    </row>
    <row r="107" spans="1:10" ht="12.75">
      <c r="A107" s="18"/>
      <c r="B107" s="18"/>
      <c r="C107" s="186"/>
      <c r="D107" s="17"/>
      <c r="E107" s="18"/>
      <c r="F107" s="70"/>
      <c r="G107" s="18"/>
      <c r="H107" s="18"/>
      <c r="I107" s="18"/>
      <c r="J107" s="18"/>
    </row>
    <row r="108" spans="1:10" ht="12.75">
      <c r="A108" s="18"/>
      <c r="B108" s="18"/>
      <c r="C108" s="186"/>
      <c r="D108" s="17"/>
      <c r="E108" s="18"/>
      <c r="F108" s="70"/>
      <c r="G108" s="18"/>
      <c r="H108" s="18"/>
      <c r="I108" s="18"/>
      <c r="J108" s="18"/>
    </row>
    <row r="109" spans="1:10" ht="12.75">
      <c r="A109" s="18"/>
      <c r="B109" s="18"/>
      <c r="C109" s="186"/>
      <c r="D109" s="17"/>
      <c r="E109" s="18"/>
      <c r="F109" s="70"/>
      <c r="G109" s="18"/>
      <c r="H109" s="18"/>
      <c r="I109" s="18"/>
      <c r="J109" s="18"/>
    </row>
    <row r="110" spans="1:10" ht="12.75">
      <c r="A110" s="18"/>
      <c r="B110" s="18"/>
      <c r="D110" s="17"/>
      <c r="E110" s="18"/>
      <c r="F110" s="70"/>
      <c r="G110" s="18"/>
      <c r="H110" s="18"/>
      <c r="I110" s="18"/>
      <c r="J110" s="18"/>
    </row>
    <row r="111" spans="1:10" ht="12.75">
      <c r="A111" s="18"/>
      <c r="B111" s="18"/>
      <c r="C111" s="66"/>
      <c r="D111" s="17"/>
      <c r="E111" s="18"/>
      <c r="F111" s="70"/>
      <c r="G111" s="18"/>
      <c r="H111" s="18"/>
      <c r="I111" s="18"/>
      <c r="J111" s="18"/>
    </row>
    <row r="112" spans="1:10" ht="12.75">
      <c r="A112" s="18"/>
      <c r="B112" s="18"/>
      <c r="C112" s="66"/>
      <c r="D112" s="17"/>
      <c r="E112" s="18"/>
      <c r="F112" s="70"/>
      <c r="G112" s="18"/>
      <c r="H112" s="18"/>
      <c r="I112" s="18"/>
      <c r="J112" s="18"/>
    </row>
    <row r="113" spans="1:10" ht="12.75">
      <c r="A113" s="18"/>
      <c r="B113" s="18"/>
      <c r="C113" s="66"/>
      <c r="D113" s="17"/>
      <c r="E113" s="18"/>
      <c r="F113" s="70"/>
      <c r="G113" s="18"/>
      <c r="H113" s="18"/>
      <c r="I113" s="18"/>
      <c r="J113" s="18"/>
    </row>
    <row r="114" spans="1:10" ht="12.75">
      <c r="A114" s="18"/>
      <c r="B114" s="18"/>
      <c r="C114" s="66"/>
      <c r="D114" s="17"/>
      <c r="E114" s="18"/>
      <c r="F114" s="70"/>
      <c r="G114" s="18"/>
      <c r="H114" s="18"/>
      <c r="I114" s="18"/>
      <c r="J114" s="18"/>
    </row>
    <row r="115" spans="1:10" ht="12.75">
      <c r="A115" s="18"/>
      <c r="B115" s="18"/>
      <c r="C115" s="66"/>
      <c r="D115" s="17"/>
      <c r="E115" s="18"/>
      <c r="F115" s="70"/>
      <c r="G115" s="18"/>
      <c r="H115" s="18"/>
      <c r="I115" s="18"/>
      <c r="J115" s="18"/>
    </row>
    <row r="116" spans="1:10" ht="12.75">
      <c r="A116" s="18"/>
      <c r="B116" s="18"/>
      <c r="C116" s="66"/>
      <c r="D116" s="17"/>
      <c r="E116" s="18"/>
      <c r="F116" s="70"/>
      <c r="G116" s="18"/>
      <c r="H116" s="18"/>
      <c r="I116" s="18"/>
      <c r="J116" s="18"/>
    </row>
    <row r="117" spans="1:10" ht="12.75">
      <c r="A117" s="18"/>
      <c r="B117" s="18"/>
      <c r="C117" s="66"/>
      <c r="D117" s="17"/>
      <c r="E117" s="18"/>
      <c r="F117" s="70"/>
      <c r="G117" s="18"/>
      <c r="H117" s="18"/>
      <c r="I117" s="18"/>
      <c r="J117" s="18"/>
    </row>
    <row r="118" spans="1:10" ht="12.75">
      <c r="A118" s="18"/>
      <c r="B118" s="18"/>
      <c r="C118" s="66"/>
      <c r="D118" s="17"/>
      <c r="E118" s="18"/>
      <c r="F118" s="70"/>
      <c r="G118" s="18"/>
      <c r="H118" s="18"/>
      <c r="I118" s="18"/>
      <c r="J118" s="18"/>
    </row>
    <row r="119" spans="1:10" ht="12.75">
      <c r="A119" s="18"/>
      <c r="B119" s="18"/>
      <c r="C119" s="66"/>
      <c r="D119" s="17"/>
      <c r="E119" s="18"/>
      <c r="F119" s="70"/>
      <c r="G119" s="18"/>
      <c r="H119" s="18"/>
      <c r="I119" s="18"/>
      <c r="J119" s="18"/>
    </row>
    <row r="120" spans="1:10" ht="12.75">
      <c r="A120" s="18"/>
      <c r="B120" s="18"/>
      <c r="C120" s="66"/>
      <c r="D120" s="17"/>
      <c r="E120" s="18"/>
      <c r="F120" s="70"/>
      <c r="G120" s="18"/>
      <c r="H120" s="18"/>
      <c r="I120" s="18"/>
      <c r="J120" s="18"/>
    </row>
    <row r="121" spans="1:10" ht="12.75">
      <c r="A121" s="18"/>
      <c r="B121" s="18"/>
      <c r="C121" s="66"/>
      <c r="D121" s="17"/>
      <c r="E121" s="18"/>
      <c r="F121" s="70"/>
      <c r="G121" s="18"/>
      <c r="H121" s="18"/>
      <c r="I121" s="18"/>
      <c r="J121" s="18"/>
    </row>
    <row r="122" spans="1:10" ht="12.75">
      <c r="A122" s="18"/>
      <c r="B122" s="18"/>
      <c r="C122" s="66"/>
      <c r="D122" s="17"/>
      <c r="E122" s="18"/>
      <c r="F122" s="70"/>
      <c r="G122" s="18"/>
      <c r="H122" s="18"/>
      <c r="I122" s="18"/>
      <c r="J122" s="18"/>
    </row>
    <row r="123" spans="1:10" ht="12.75">
      <c r="A123" s="18"/>
      <c r="B123" s="18"/>
      <c r="C123" s="66"/>
      <c r="D123" s="17"/>
      <c r="E123" s="18"/>
      <c r="F123" s="70"/>
      <c r="G123" s="18"/>
      <c r="H123" s="18"/>
      <c r="I123" s="18"/>
      <c r="J123" s="18"/>
    </row>
    <row r="124" spans="1:10" ht="12.75">
      <c r="A124" s="18"/>
      <c r="B124" s="18"/>
      <c r="C124" s="66"/>
      <c r="D124" s="17"/>
      <c r="E124" s="18"/>
      <c r="F124" s="70"/>
      <c r="G124" s="18"/>
      <c r="H124" s="18"/>
      <c r="I124" s="18"/>
      <c r="J124" s="18"/>
    </row>
    <row r="125" spans="1:10" ht="12.75">
      <c r="A125" s="18"/>
      <c r="B125" s="18"/>
      <c r="C125" s="66"/>
      <c r="D125" s="17"/>
      <c r="E125" s="18"/>
      <c r="F125" s="70"/>
      <c r="G125" s="18"/>
      <c r="H125" s="18"/>
      <c r="I125" s="18"/>
      <c r="J125" s="18"/>
    </row>
    <row r="126" spans="1:10" ht="12.75">
      <c r="A126" s="18"/>
      <c r="B126" s="18"/>
      <c r="C126" s="66"/>
      <c r="D126" s="17"/>
      <c r="E126" s="18"/>
      <c r="F126" s="70"/>
      <c r="G126" s="18"/>
      <c r="H126" s="18"/>
      <c r="I126" s="18"/>
      <c r="J126" s="18"/>
    </row>
    <row r="127" spans="1:10" ht="12.75">
      <c r="A127" s="18"/>
      <c r="B127" s="18"/>
      <c r="C127" s="66"/>
      <c r="D127" s="17"/>
      <c r="E127" s="18"/>
      <c r="F127" s="70"/>
      <c r="G127" s="18"/>
      <c r="H127" s="18"/>
      <c r="I127" s="18"/>
      <c r="J127" s="18"/>
    </row>
    <row r="128" spans="1:10" ht="12.75">
      <c r="A128" s="18"/>
      <c r="B128" s="18"/>
      <c r="C128" s="66"/>
      <c r="D128" s="17"/>
      <c r="E128" s="18"/>
      <c r="F128" s="70"/>
      <c r="G128" s="18"/>
      <c r="H128" s="18"/>
      <c r="I128" s="18"/>
      <c r="J128" s="18"/>
    </row>
    <row r="129" spans="1:10" ht="12.75">
      <c r="A129" s="18"/>
      <c r="B129" s="18"/>
      <c r="D129" s="17"/>
      <c r="E129" s="18"/>
      <c r="F129" s="70"/>
      <c r="G129" s="18"/>
      <c r="H129" s="18"/>
      <c r="I129" s="18"/>
      <c r="J129" s="18"/>
    </row>
    <row r="130" spans="1:10" ht="12.75">
      <c r="A130" s="18"/>
      <c r="B130" s="18"/>
      <c r="C130" s="2"/>
      <c r="D130" s="17"/>
      <c r="E130" s="18"/>
      <c r="F130" s="70"/>
      <c r="G130" s="18"/>
      <c r="H130" s="18"/>
      <c r="I130" s="18"/>
      <c r="J130" s="18"/>
    </row>
    <row r="131" spans="1:10" ht="12.75">
      <c r="A131" s="18"/>
      <c r="B131" s="18"/>
      <c r="C131" s="68"/>
      <c r="D131" s="71"/>
      <c r="E131" s="18"/>
      <c r="F131" s="70"/>
      <c r="G131" s="18"/>
      <c r="H131" s="18"/>
      <c r="I131" s="18"/>
      <c r="J131" s="18"/>
    </row>
    <row r="132" spans="1:11" ht="6" customHeight="1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</row>
    <row r="133" spans="1:11" ht="12.75">
      <c r="A133" s="4"/>
      <c r="B133" s="4"/>
      <c r="C133" s="5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5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5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5"/>
      <c r="D136" s="4"/>
      <c r="E136" s="4"/>
      <c r="F136" s="4"/>
      <c r="G136" s="4"/>
      <c r="H136" s="4"/>
      <c r="I136" s="4"/>
      <c r="J136" s="4"/>
      <c r="K136" s="4"/>
    </row>
    <row r="137" spans="1:11" s="61" customFormat="1" ht="12.75">
      <c r="A137" s="59"/>
      <c r="B137" s="59"/>
      <c r="C137" s="60"/>
      <c r="D137" s="59"/>
      <c r="E137" s="59"/>
      <c r="F137" s="59"/>
      <c r="G137" s="59"/>
      <c r="H137" s="59"/>
      <c r="I137" s="59"/>
      <c r="J137" s="59"/>
      <c r="K137" s="59"/>
    </row>
    <row r="138" spans="1:11" s="61" customFormat="1" ht="12.75">
      <c r="A138" s="59"/>
      <c r="B138" s="59"/>
      <c r="C138" s="60"/>
      <c r="D138" s="59"/>
      <c r="E138" s="59"/>
      <c r="F138" s="59"/>
      <c r="G138" s="59"/>
      <c r="H138" s="59"/>
      <c r="I138" s="59"/>
      <c r="J138" s="59"/>
      <c r="K138" s="59"/>
    </row>
    <row r="139" spans="1:11" s="61" customFormat="1" ht="12.75">
      <c r="A139" s="59"/>
      <c r="B139" s="59"/>
      <c r="C139" s="60"/>
      <c r="D139" s="59"/>
      <c r="E139" s="59"/>
      <c r="F139" s="59"/>
      <c r="G139" s="59"/>
      <c r="H139" s="59"/>
      <c r="I139" s="59"/>
      <c r="J139" s="59"/>
      <c r="K139" s="59"/>
    </row>
    <row r="140" spans="1:11" s="61" customFormat="1" ht="12.75">
      <c r="A140" s="59"/>
      <c r="B140" s="59"/>
      <c r="C140" s="60"/>
      <c r="D140" s="59"/>
      <c r="E140" s="59"/>
      <c r="F140" s="59"/>
      <c r="G140" s="59"/>
      <c r="H140" s="59"/>
      <c r="I140" s="59"/>
      <c r="J140" s="59"/>
      <c r="K140" s="59"/>
    </row>
    <row r="141" spans="1:11" s="61" customFormat="1" ht="12.75">
      <c r="A141" s="59"/>
      <c r="B141" s="59"/>
      <c r="C141" s="60"/>
      <c r="D141" s="59"/>
      <c r="E141" s="59"/>
      <c r="F141" s="59"/>
      <c r="G141" s="59"/>
      <c r="H141" s="59"/>
      <c r="I141" s="59"/>
      <c r="J141" s="59"/>
      <c r="K141" s="59"/>
    </row>
    <row r="142" spans="1:11" s="61" customFormat="1" ht="12.75">
      <c r="A142" s="59"/>
      <c r="B142" s="59"/>
      <c r="C142" s="60"/>
      <c r="D142" s="59"/>
      <c r="E142" s="59"/>
      <c r="F142" s="59"/>
      <c r="G142" s="59"/>
      <c r="H142" s="59"/>
      <c r="I142" s="59"/>
      <c r="J142" s="59"/>
      <c r="K142" s="59"/>
    </row>
    <row r="143" spans="1:11" s="61" customFormat="1" ht="12.75">
      <c r="A143" s="59"/>
      <c r="B143" s="59"/>
      <c r="C143" s="60"/>
      <c r="D143" s="59"/>
      <c r="E143" s="59"/>
      <c r="F143" s="59"/>
      <c r="G143" s="59"/>
      <c r="H143" s="59"/>
      <c r="I143" s="59"/>
      <c r="J143" s="59"/>
      <c r="K143" s="59"/>
    </row>
    <row r="144" spans="1:11" ht="12.75">
      <c r="A144" s="4"/>
      <c r="B144" s="4"/>
      <c r="C144" s="5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5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5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5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5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5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5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5"/>
      <c r="D156" s="4"/>
      <c r="E156" s="4"/>
      <c r="F156" s="4"/>
      <c r="G156" s="4"/>
      <c r="H156" s="4"/>
      <c r="I156" s="4"/>
      <c r="J156" s="4"/>
      <c r="K156" s="4"/>
    </row>
    <row r="157" spans="1:11" ht="6" customHeight="1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</row>
    <row r="158" spans="1:11" ht="11.25" customHeight="1">
      <c r="A158" s="195" t="s">
        <v>19</v>
      </c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</row>
    <row r="160" ht="12.75">
      <c r="B160" s="64"/>
    </row>
    <row r="161" spans="1:30" s="1" customFormat="1" ht="12.75">
      <c r="A161" s="189"/>
      <c r="B161" s="64"/>
      <c r="D161" s="189"/>
      <c r="E161" s="189"/>
      <c r="F161" s="189"/>
      <c r="G161" s="189"/>
      <c r="H161" s="189"/>
      <c r="I161" s="189"/>
      <c r="J161" s="189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s="1" customFormat="1" ht="12.75">
      <c r="A162" s="189"/>
      <c r="B162" s="2"/>
      <c r="D162" s="189"/>
      <c r="E162" s="189"/>
      <c r="F162" s="189"/>
      <c r="G162" s="189"/>
      <c r="H162" s="189"/>
      <c r="I162" s="189"/>
      <c r="J162" s="189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s="1" customFormat="1" ht="12.75">
      <c r="A163" s="189"/>
      <c r="B163" s="64"/>
      <c r="D163" s="189"/>
      <c r="E163" s="189"/>
      <c r="F163" s="189"/>
      <c r="G163" s="189"/>
      <c r="H163" s="189"/>
      <c r="I163" s="189"/>
      <c r="J163" s="189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s="1" customFormat="1" ht="12.75">
      <c r="A164" s="189"/>
      <c r="B164" s="64"/>
      <c r="D164" s="189"/>
      <c r="E164" s="189"/>
      <c r="F164" s="189"/>
      <c r="G164" s="189"/>
      <c r="H164" s="189"/>
      <c r="I164" s="189"/>
      <c r="J164" s="189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</sheetData>
  <sheetProtection/>
  <mergeCells count="11">
    <mergeCell ref="A1:J1"/>
    <mergeCell ref="A2:K2"/>
    <mergeCell ref="D3:H3"/>
    <mergeCell ref="A5:J5"/>
    <mergeCell ref="A10:J10"/>
    <mergeCell ref="Q10:T10"/>
    <mergeCell ref="U10:X10"/>
    <mergeCell ref="Y10:AB10"/>
    <mergeCell ref="E11:J11"/>
    <mergeCell ref="A158:K158"/>
    <mergeCell ref="M10:P10"/>
  </mergeCells>
  <printOptions/>
  <pageMargins left="0.3937007874015748" right="0.4724409448818898" top="0.31496062992125984" bottom="0.31496062992125984" header="0.2362204724409449" footer="0.1968503937007874"/>
  <pageSetup horizontalDpi="300" verticalDpi="300" orientation="portrait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6"/>
  <sheetViews>
    <sheetView zoomScale="90" zoomScaleNormal="90" zoomScalePageLayoutView="0" workbookViewId="0" topLeftCell="A1">
      <selection activeCell="A1" sqref="A1:R1"/>
    </sheetView>
  </sheetViews>
  <sheetFormatPr defaultColWidth="9.140625" defaultRowHeight="12.75"/>
  <cols>
    <col min="1" max="1" width="4.8515625" style="16" customWidth="1"/>
    <col min="2" max="2" width="5.57421875" style="16" customWidth="1"/>
    <col min="3" max="3" width="15.57421875" style="1" customWidth="1"/>
    <col min="4" max="4" width="24.28125" style="16" customWidth="1"/>
    <col min="5" max="5" width="37.421875" style="16" customWidth="1"/>
    <col min="6" max="16" width="4.140625" style="16" customWidth="1"/>
    <col min="17" max="17" width="4.140625" style="150" customWidth="1"/>
    <col min="18" max="18" width="6.8515625" style="16" customWidth="1"/>
  </cols>
  <sheetData>
    <row r="1" spans="1:18" ht="26.25">
      <c r="A1" s="196" t="str">
        <f>CTRL!B7</f>
        <v>R E G I O N E M   O R L I C K A   L A N Š K R O U N   2 0 1 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21">
      <c r="A2" s="198" t="str">
        <f>CTRL!B8</f>
        <v>26. ročník mezinárodního cyklistického závodu juniorů / 26th annual of international cycling race of juniors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4:18" ht="15.75">
      <c r="D3" s="205" t="s">
        <v>462</v>
      </c>
      <c r="E3" s="205"/>
      <c r="F3" s="205"/>
      <c r="G3" s="205"/>
      <c r="H3" s="205"/>
      <c r="I3" s="205"/>
      <c r="J3" s="205"/>
      <c r="K3" s="205"/>
      <c r="L3" s="28"/>
      <c r="M3" s="28"/>
      <c r="N3" s="28"/>
      <c r="O3" s="28"/>
      <c r="P3" s="28"/>
      <c r="Q3" s="28"/>
      <c r="R3" s="2" t="s">
        <v>226</v>
      </c>
    </row>
    <row r="4" spans="1:18" ht="12.75">
      <c r="A4" s="3" t="s">
        <v>467</v>
      </c>
      <c r="R4" s="2" t="s">
        <v>205</v>
      </c>
    </row>
    <row r="5" spans="1:18" ht="21">
      <c r="A5" s="200" t="s">
        <v>108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</row>
    <row r="6" ht="9" customHeight="1"/>
    <row r="7" spans="1:18" ht="12.75">
      <c r="A7" s="96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6" t="s">
        <v>109</v>
      </c>
      <c r="G7" s="96"/>
      <c r="H7" s="96" t="s">
        <v>110</v>
      </c>
      <c r="I7" s="96"/>
      <c r="J7" s="96" t="s">
        <v>111</v>
      </c>
      <c r="K7" s="96"/>
      <c r="L7" s="96" t="s">
        <v>112</v>
      </c>
      <c r="M7" s="96"/>
      <c r="N7" s="96"/>
      <c r="O7" s="96"/>
      <c r="P7" s="96"/>
      <c r="Q7" s="96"/>
      <c r="R7" s="96" t="s">
        <v>113</v>
      </c>
    </row>
    <row r="8" spans="1:18" ht="12.75">
      <c r="A8" s="97" t="s">
        <v>8</v>
      </c>
      <c r="B8" s="97" t="s">
        <v>9</v>
      </c>
      <c r="C8" s="97" t="s">
        <v>10</v>
      </c>
      <c r="D8" s="97" t="s">
        <v>11</v>
      </c>
      <c r="E8" s="97" t="s">
        <v>23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 t="s">
        <v>114</v>
      </c>
    </row>
    <row r="9" ht="12" customHeight="1" thickBot="1"/>
    <row r="10" spans="1:18" ht="15">
      <c r="A10" s="209" t="s">
        <v>115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</row>
    <row r="11" spans="1:18" ht="15">
      <c r="A11" s="93"/>
      <c r="B11" s="212"/>
      <c r="C11" s="203"/>
      <c r="D11" s="203"/>
      <c r="E11" s="203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</row>
    <row r="12" spans="1:18" ht="15">
      <c r="A12" s="182">
        <v>1</v>
      </c>
      <c r="B12" s="87">
        <v>1</v>
      </c>
      <c r="C12" s="170" t="str">
        <f aca="true" t="shared" si="0" ref="C12:C41">VLOOKUP($B12,STARTOVKA,2,0)</f>
        <v>GER19940831</v>
      </c>
      <c r="D12" s="171" t="str">
        <f aca="true" t="shared" si="1" ref="D12:D41">VLOOKUP($B12,STARTOVKA,3,0)</f>
        <v>WILLWOHL Willi</v>
      </c>
      <c r="E12" s="172" t="str">
        <f aca="true" t="shared" si="2" ref="E12:E41">VLOOKUP($B12,STARTOVKA,4,0)</f>
        <v>RSC COTTBUS</v>
      </c>
      <c r="F12" s="13">
        <v>9</v>
      </c>
      <c r="G12" s="13"/>
      <c r="H12" s="13">
        <v>7</v>
      </c>
      <c r="I12" s="13"/>
      <c r="J12" s="13">
        <v>25</v>
      </c>
      <c r="K12" s="68"/>
      <c r="L12" s="13"/>
      <c r="M12" s="13"/>
      <c r="N12" s="13"/>
      <c r="O12" s="13"/>
      <c r="P12" s="13"/>
      <c r="Q12" s="13"/>
      <c r="R12" s="29">
        <f aca="true" t="shared" si="3" ref="R12:R41">SUM(F12:P12)</f>
        <v>41</v>
      </c>
    </row>
    <row r="13" spans="1:18" ht="15">
      <c r="A13" s="182">
        <v>2</v>
      </c>
      <c r="B13" s="87">
        <v>21</v>
      </c>
      <c r="C13" s="170" t="str">
        <f t="shared" si="0"/>
        <v>POL19940415</v>
      </c>
      <c r="D13" s="171" t="str">
        <f t="shared" si="1"/>
        <v>KLASIŃSKI Łukasz</v>
      </c>
      <c r="E13" s="172" t="str">
        <f t="shared" si="2"/>
        <v>ALKS STAL – OCETIX -  IGLOTEX Grudziądz</v>
      </c>
      <c r="F13" s="13">
        <v>10</v>
      </c>
      <c r="G13" s="13"/>
      <c r="H13" s="13">
        <v>9</v>
      </c>
      <c r="I13" s="13"/>
      <c r="J13" s="13">
        <v>20</v>
      </c>
      <c r="K13" s="77"/>
      <c r="L13" s="13"/>
      <c r="M13" s="13"/>
      <c r="N13" s="13"/>
      <c r="O13" s="13"/>
      <c r="P13" s="13"/>
      <c r="Q13" s="13"/>
      <c r="R13" s="29">
        <f t="shared" si="3"/>
        <v>39</v>
      </c>
    </row>
    <row r="14" spans="1:18" s="16" customFormat="1" ht="15">
      <c r="A14" s="182">
        <v>3</v>
      </c>
      <c r="B14" s="87">
        <v>3</v>
      </c>
      <c r="C14" s="170" t="str">
        <f t="shared" si="0"/>
        <v>GER19950510</v>
      </c>
      <c r="D14" s="171" t="str">
        <f t="shared" si="1"/>
        <v>ROHDE Leon</v>
      </c>
      <c r="E14" s="172" t="str">
        <f t="shared" si="2"/>
        <v>RSC COTTBUS</v>
      </c>
      <c r="F14" s="13">
        <v>25</v>
      </c>
      <c r="G14" s="13"/>
      <c r="H14" s="13">
        <v>6</v>
      </c>
      <c r="I14" s="13"/>
      <c r="J14" s="13">
        <v>7</v>
      </c>
      <c r="K14" s="77"/>
      <c r="L14" s="13"/>
      <c r="M14" s="13"/>
      <c r="N14" s="13"/>
      <c r="O14" s="13"/>
      <c r="P14" s="13"/>
      <c r="Q14" s="13"/>
      <c r="R14" s="29">
        <f t="shared" si="3"/>
        <v>38</v>
      </c>
    </row>
    <row r="15" spans="1:18" s="150" customFormat="1" ht="15">
      <c r="A15" s="182">
        <v>4</v>
      </c>
      <c r="B15" s="87">
        <v>4</v>
      </c>
      <c r="C15" s="170" t="str">
        <f t="shared" si="0"/>
        <v>GER19950529</v>
      </c>
      <c r="D15" s="171" t="str">
        <f t="shared" si="1"/>
        <v>WEDLER Tristan</v>
      </c>
      <c r="E15" s="172" t="str">
        <f t="shared" si="2"/>
        <v>RSC COTTBUS</v>
      </c>
      <c r="F15" s="13">
        <v>20</v>
      </c>
      <c r="G15" s="13">
        <v>6</v>
      </c>
      <c r="H15" s="13"/>
      <c r="I15" s="13"/>
      <c r="J15" s="13">
        <v>1</v>
      </c>
      <c r="K15" s="77"/>
      <c r="L15" s="13"/>
      <c r="M15" s="13"/>
      <c r="N15" s="13"/>
      <c r="O15" s="13"/>
      <c r="P15" s="13"/>
      <c r="Q15" s="13"/>
      <c r="R15" s="29">
        <f t="shared" si="3"/>
        <v>27</v>
      </c>
    </row>
    <row r="16" spans="1:18" s="150" customFormat="1" ht="15">
      <c r="A16" s="182">
        <v>5</v>
      </c>
      <c r="B16" s="87">
        <v>94</v>
      </c>
      <c r="C16" s="170" t="str">
        <f t="shared" si="0"/>
        <v>CZE19940222</v>
      </c>
      <c r="D16" s="171" t="str">
        <f t="shared" si="1"/>
        <v>DOLEŽEL Radovan</v>
      </c>
      <c r="E16" s="172" t="str">
        <f t="shared" si="2"/>
        <v>TJ KOVO PRAHA</v>
      </c>
      <c r="F16" s="13"/>
      <c r="G16" s="13"/>
      <c r="H16" s="13">
        <v>10</v>
      </c>
      <c r="I16" s="13"/>
      <c r="J16" s="13">
        <v>12</v>
      </c>
      <c r="K16" s="77"/>
      <c r="L16" s="13"/>
      <c r="M16" s="13"/>
      <c r="N16" s="13"/>
      <c r="O16" s="13"/>
      <c r="P16" s="13"/>
      <c r="Q16" s="13"/>
      <c r="R16" s="29">
        <f t="shared" si="3"/>
        <v>22</v>
      </c>
    </row>
    <row r="17" spans="1:18" s="16" customFormat="1" ht="15">
      <c r="A17" s="182">
        <v>6</v>
      </c>
      <c r="B17" s="87">
        <v>25</v>
      </c>
      <c r="C17" s="170" t="str">
        <f t="shared" si="0"/>
        <v>POL19950101</v>
      </c>
      <c r="D17" s="171" t="str">
        <f t="shared" si="1"/>
        <v>MADRAK Tomasz             </v>
      </c>
      <c r="E17" s="172" t="str">
        <f t="shared" si="2"/>
        <v>ALKS STAL – OCETIX -  IGLOTEX Grudziądz</v>
      </c>
      <c r="F17" s="13">
        <v>16</v>
      </c>
      <c r="G17" s="13"/>
      <c r="H17" s="13"/>
      <c r="I17" s="13"/>
      <c r="J17" s="13">
        <v>5</v>
      </c>
      <c r="K17" s="77"/>
      <c r="L17" s="13"/>
      <c r="M17" s="13"/>
      <c r="N17" s="13"/>
      <c r="O17" s="13"/>
      <c r="P17" s="13"/>
      <c r="Q17" s="13"/>
      <c r="R17" s="29">
        <f t="shared" si="3"/>
        <v>21</v>
      </c>
    </row>
    <row r="18" spans="1:18" s="16" customFormat="1" ht="15">
      <c r="A18" s="182">
        <v>7</v>
      </c>
      <c r="B18" s="87">
        <v>95</v>
      </c>
      <c r="C18" s="170" t="str">
        <f t="shared" si="0"/>
        <v>CZE19940803</v>
      </c>
      <c r="D18" s="171" t="str">
        <f t="shared" si="1"/>
        <v>KALOJÍROS Tomáš</v>
      </c>
      <c r="E18" s="172" t="str">
        <f t="shared" si="2"/>
        <v>BEMANIAX</v>
      </c>
      <c r="F18" s="13">
        <v>7</v>
      </c>
      <c r="G18" s="13"/>
      <c r="H18" s="13"/>
      <c r="I18" s="13"/>
      <c r="J18" s="13">
        <v>10</v>
      </c>
      <c r="K18" s="77"/>
      <c r="L18" s="13"/>
      <c r="M18" s="13"/>
      <c r="N18" s="13"/>
      <c r="O18" s="13"/>
      <c r="P18" s="13"/>
      <c r="Q18" s="13"/>
      <c r="R18" s="29">
        <f t="shared" si="3"/>
        <v>17</v>
      </c>
    </row>
    <row r="19" spans="1:18" s="16" customFormat="1" ht="15">
      <c r="A19" s="182">
        <v>8</v>
      </c>
      <c r="B19" s="87">
        <v>83</v>
      </c>
      <c r="C19" s="170" t="str">
        <f t="shared" si="0"/>
        <v>CZE19960716</v>
      </c>
      <c r="D19" s="171" t="str">
        <f t="shared" si="1"/>
        <v>HYNEK Matouš</v>
      </c>
      <c r="E19" s="172" t="str">
        <f t="shared" si="2"/>
        <v>SKC PROSTĚJOV</v>
      </c>
      <c r="F19" s="13"/>
      <c r="G19" s="13"/>
      <c r="H19" s="13"/>
      <c r="I19" s="13"/>
      <c r="J19" s="13">
        <v>16</v>
      </c>
      <c r="K19" s="77"/>
      <c r="L19" s="13"/>
      <c r="M19" s="13"/>
      <c r="N19" s="13"/>
      <c r="O19" s="13"/>
      <c r="P19" s="13"/>
      <c r="Q19" s="13"/>
      <c r="R19" s="29">
        <f t="shared" si="3"/>
        <v>16</v>
      </c>
    </row>
    <row r="20" spans="1:18" s="16" customFormat="1" ht="15">
      <c r="A20" s="182">
        <v>9</v>
      </c>
      <c r="B20" s="87">
        <v>2</v>
      </c>
      <c r="C20" s="170" t="str">
        <f t="shared" si="0"/>
        <v>GER19941213</v>
      </c>
      <c r="D20" s="171" t="str">
        <f t="shared" si="1"/>
        <v>HERRMANN Jonathan</v>
      </c>
      <c r="E20" s="172" t="str">
        <f t="shared" si="2"/>
        <v>RSC COTTBUS</v>
      </c>
      <c r="F20" s="13">
        <v>14</v>
      </c>
      <c r="G20" s="13">
        <v>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9">
        <f t="shared" si="3"/>
        <v>15</v>
      </c>
    </row>
    <row r="21" spans="1:18" s="16" customFormat="1" ht="15">
      <c r="A21" s="182">
        <v>10</v>
      </c>
      <c r="B21" s="87">
        <v>72</v>
      </c>
      <c r="C21" s="170" t="str">
        <f t="shared" si="0"/>
        <v>CZE19940402</v>
      </c>
      <c r="D21" s="171" t="str">
        <f t="shared" si="1"/>
        <v>LUKEŠ Daniel</v>
      </c>
      <c r="E21" s="172" t="str">
        <f t="shared" si="2"/>
        <v>REMERX - MERIDA TEAM  KOLÍN</v>
      </c>
      <c r="F21" s="13"/>
      <c r="G21" s="13"/>
      <c r="H21" s="13"/>
      <c r="I21" s="13"/>
      <c r="J21" s="13">
        <v>14</v>
      </c>
      <c r="K21" s="77"/>
      <c r="L21" s="13"/>
      <c r="M21" s="13"/>
      <c r="N21" s="13"/>
      <c r="O21" s="13"/>
      <c r="P21" s="13"/>
      <c r="Q21" s="13"/>
      <c r="R21" s="29">
        <f t="shared" si="3"/>
        <v>14</v>
      </c>
    </row>
    <row r="22" spans="1:18" s="180" customFormat="1" ht="15">
      <c r="A22" s="182">
        <v>11</v>
      </c>
      <c r="B22" s="87">
        <v>47</v>
      </c>
      <c r="C22" s="170" t="str">
        <f t="shared" si="0"/>
        <v>CZE19951016</v>
      </c>
      <c r="D22" s="171" t="str">
        <f t="shared" si="1"/>
        <v>BROKEŠ Rostislav</v>
      </c>
      <c r="E22" s="172" t="str">
        <f t="shared" si="2"/>
        <v>MAPEI CYKLO KAŇKOVSKÝ</v>
      </c>
      <c r="F22" s="13">
        <v>12</v>
      </c>
      <c r="G22" s="13"/>
      <c r="H22" s="13"/>
      <c r="I22" s="13"/>
      <c r="J22" s="13"/>
      <c r="K22" s="77"/>
      <c r="L22" s="13"/>
      <c r="M22" s="13"/>
      <c r="N22" s="13"/>
      <c r="O22" s="13"/>
      <c r="P22" s="13"/>
      <c r="Q22" s="13"/>
      <c r="R22" s="29">
        <f t="shared" si="3"/>
        <v>12</v>
      </c>
    </row>
    <row r="23" spans="1:18" s="180" customFormat="1" ht="15">
      <c r="A23" s="182">
        <v>12</v>
      </c>
      <c r="B23" s="87">
        <v>77</v>
      </c>
      <c r="C23" s="170" t="str">
        <f t="shared" si="0"/>
        <v>CZE19950713</v>
      </c>
      <c r="D23" s="171" t="str">
        <f t="shared" si="1"/>
        <v>SEKANINA Adam</v>
      </c>
      <c r="E23" s="172" t="str">
        <f t="shared" si="2"/>
        <v>MORAVEC MERIDA CZECH MTB TEAM</v>
      </c>
      <c r="F23" s="13"/>
      <c r="G23" s="13"/>
      <c r="H23" s="13">
        <v>8</v>
      </c>
      <c r="I23" s="13"/>
      <c r="J23" s="13">
        <v>3</v>
      </c>
      <c r="K23" s="77"/>
      <c r="L23" s="13"/>
      <c r="M23" s="13"/>
      <c r="N23" s="13"/>
      <c r="O23" s="13"/>
      <c r="P23" s="13"/>
      <c r="Q23" s="13"/>
      <c r="R23" s="29">
        <f t="shared" si="3"/>
        <v>11</v>
      </c>
    </row>
    <row r="24" spans="1:18" s="180" customFormat="1" ht="15">
      <c r="A24" s="182">
        <v>13</v>
      </c>
      <c r="B24" s="87">
        <v>22</v>
      </c>
      <c r="C24" s="170" t="str">
        <f t="shared" si="0"/>
        <v>POL19940717</v>
      </c>
      <c r="D24" s="171" t="str">
        <f t="shared" si="1"/>
        <v>KUBIAK Patryk</v>
      </c>
      <c r="E24" s="172" t="str">
        <f t="shared" si="2"/>
        <v>ALKS STAL – OCETIX -  IGLOTEX Grudziądz</v>
      </c>
      <c r="F24" s="13"/>
      <c r="G24" s="13"/>
      <c r="H24" s="13"/>
      <c r="I24" s="13"/>
      <c r="J24" s="13">
        <v>9</v>
      </c>
      <c r="K24" s="77"/>
      <c r="L24" s="13"/>
      <c r="M24" s="13"/>
      <c r="N24" s="13"/>
      <c r="O24" s="13"/>
      <c r="P24" s="13"/>
      <c r="Q24" s="13"/>
      <c r="R24" s="29">
        <f t="shared" si="3"/>
        <v>9</v>
      </c>
    </row>
    <row r="25" spans="1:18" s="180" customFormat="1" ht="15">
      <c r="A25" s="182">
        <v>14</v>
      </c>
      <c r="B25" s="112">
        <v>6</v>
      </c>
      <c r="C25" s="170" t="str">
        <f t="shared" si="0"/>
        <v>GER19951030</v>
      </c>
      <c r="D25" s="171" t="str">
        <f t="shared" si="1"/>
        <v>KESSLER Robert</v>
      </c>
      <c r="E25" s="172" t="str">
        <f t="shared" si="2"/>
        <v>FRC 90 FRANKFURT</v>
      </c>
      <c r="F25" s="13"/>
      <c r="G25" s="13"/>
      <c r="H25" s="13"/>
      <c r="I25" s="13"/>
      <c r="J25" s="13">
        <v>8</v>
      </c>
      <c r="K25" s="77"/>
      <c r="L25" s="13"/>
      <c r="M25" s="13"/>
      <c r="N25" s="13"/>
      <c r="O25" s="13"/>
      <c r="P25" s="13"/>
      <c r="Q25" s="13"/>
      <c r="R25" s="29">
        <f t="shared" si="3"/>
        <v>8</v>
      </c>
    </row>
    <row r="26" spans="1:18" s="180" customFormat="1" ht="15">
      <c r="A26" s="182">
        <v>15</v>
      </c>
      <c r="B26" s="112">
        <v>24</v>
      </c>
      <c r="C26" s="170" t="str">
        <f t="shared" si="0"/>
        <v>POL19940911</v>
      </c>
      <c r="D26" s="171" t="str">
        <f t="shared" si="1"/>
        <v>PYLAK Łukasz</v>
      </c>
      <c r="E26" s="172" t="str">
        <f t="shared" si="2"/>
        <v>ALKS STAL – OCETIX -  IGLOTEX Grudziądz</v>
      </c>
      <c r="F26" s="13">
        <v>8</v>
      </c>
      <c r="G26" s="13"/>
      <c r="H26" s="13"/>
      <c r="I26" s="13"/>
      <c r="J26" s="13"/>
      <c r="K26" s="77"/>
      <c r="L26" s="13"/>
      <c r="M26" s="13"/>
      <c r="N26" s="13"/>
      <c r="O26" s="13"/>
      <c r="P26" s="13"/>
      <c r="Q26" s="13"/>
      <c r="R26" s="29">
        <f t="shared" si="3"/>
        <v>8</v>
      </c>
    </row>
    <row r="27" spans="1:18" s="180" customFormat="1" ht="15">
      <c r="A27" s="182">
        <v>16</v>
      </c>
      <c r="B27" s="112">
        <v>13</v>
      </c>
      <c r="C27" s="170" t="str">
        <f t="shared" si="0"/>
        <v>HUN19950419</v>
      </c>
      <c r="D27" s="171" t="str">
        <f t="shared" si="1"/>
        <v>PELIKÁN János</v>
      </c>
      <c r="E27" s="172" t="str">
        <f t="shared" si="2"/>
        <v>Cube Balaton Team</v>
      </c>
      <c r="F27" s="13"/>
      <c r="G27" s="13"/>
      <c r="H27" s="13"/>
      <c r="I27" s="13"/>
      <c r="J27" s="13">
        <v>6</v>
      </c>
      <c r="K27" s="77"/>
      <c r="L27" s="13"/>
      <c r="M27" s="13"/>
      <c r="N27" s="13"/>
      <c r="O27" s="13"/>
      <c r="P27" s="13"/>
      <c r="Q27" s="13"/>
      <c r="R27" s="29">
        <f t="shared" si="3"/>
        <v>6</v>
      </c>
    </row>
    <row r="28" spans="1:18" s="189" customFormat="1" ht="15">
      <c r="A28" s="182">
        <v>17</v>
      </c>
      <c r="B28" s="146">
        <v>67</v>
      </c>
      <c r="C28" s="170" t="str">
        <f t="shared" si="0"/>
        <v>CZE19960118</v>
      </c>
      <c r="D28" s="171" t="str">
        <f t="shared" si="1"/>
        <v>KOHOUT Michal</v>
      </c>
      <c r="E28" s="172" t="str">
        <f t="shared" si="2"/>
        <v>DUKLA  PRAHA</v>
      </c>
      <c r="F28" s="13"/>
      <c r="G28" s="13">
        <v>2</v>
      </c>
      <c r="H28" s="13">
        <v>4</v>
      </c>
      <c r="I28" s="13"/>
      <c r="J28" s="13"/>
      <c r="K28" s="77"/>
      <c r="L28" s="13"/>
      <c r="M28" s="13"/>
      <c r="N28" s="13"/>
      <c r="O28" s="13"/>
      <c r="P28" s="13"/>
      <c r="Q28" s="13"/>
      <c r="R28" s="29">
        <f t="shared" si="3"/>
        <v>6</v>
      </c>
    </row>
    <row r="29" spans="1:18" s="189" customFormat="1" ht="15">
      <c r="A29" s="182">
        <v>18</v>
      </c>
      <c r="B29" s="87">
        <v>32</v>
      </c>
      <c r="C29" s="170" t="str">
        <f t="shared" si="0"/>
        <v>SVK19941210</v>
      </c>
      <c r="D29" s="171" t="str">
        <f t="shared" si="1"/>
        <v>KOVÁČIK Juraj</v>
      </c>
      <c r="E29" s="172" t="str">
        <f t="shared" si="2"/>
        <v>CK EPIC DOHŇANY</v>
      </c>
      <c r="F29" s="13">
        <v>6</v>
      </c>
      <c r="G29" s="13"/>
      <c r="H29" s="13"/>
      <c r="I29" s="13"/>
      <c r="J29" s="13"/>
      <c r="K29" s="77"/>
      <c r="L29" s="13"/>
      <c r="M29" s="13"/>
      <c r="N29" s="13"/>
      <c r="O29" s="13"/>
      <c r="P29" s="13"/>
      <c r="Q29" s="13"/>
      <c r="R29" s="29">
        <f t="shared" si="3"/>
        <v>6</v>
      </c>
    </row>
    <row r="30" spans="1:18" s="189" customFormat="1" ht="15">
      <c r="A30" s="182">
        <v>19</v>
      </c>
      <c r="B30" s="87">
        <v>64</v>
      </c>
      <c r="C30" s="170" t="str">
        <f t="shared" si="0"/>
        <v>CZE19940926</v>
      </c>
      <c r="D30" s="171" t="str">
        <f t="shared" si="1"/>
        <v>SKÁLA Jan</v>
      </c>
      <c r="E30" s="172" t="str">
        <f t="shared" si="2"/>
        <v>DUKLA  PRAHA</v>
      </c>
      <c r="F30" s="13"/>
      <c r="G30" s="13"/>
      <c r="H30" s="13">
        <v>5</v>
      </c>
      <c r="I30" s="13"/>
      <c r="J30" s="13"/>
      <c r="K30" s="77"/>
      <c r="L30" s="13"/>
      <c r="M30" s="13"/>
      <c r="N30" s="13"/>
      <c r="O30" s="13"/>
      <c r="P30" s="13"/>
      <c r="Q30" s="13"/>
      <c r="R30" s="29">
        <f t="shared" si="3"/>
        <v>5</v>
      </c>
    </row>
    <row r="31" spans="1:18" s="189" customFormat="1" ht="15">
      <c r="A31" s="182">
        <v>20</v>
      </c>
      <c r="B31" s="87">
        <v>12</v>
      </c>
      <c r="C31" s="170" t="str">
        <f t="shared" si="0"/>
        <v>HUN19940214</v>
      </c>
      <c r="D31" s="171" t="str">
        <f t="shared" si="1"/>
        <v>VARRÓ Bálint</v>
      </c>
      <c r="E31" s="172" t="str">
        <f t="shared" si="2"/>
        <v>KSI Csepel SE.</v>
      </c>
      <c r="F31" s="13">
        <v>5</v>
      </c>
      <c r="G31" s="13"/>
      <c r="H31" s="13"/>
      <c r="I31" s="13"/>
      <c r="J31" s="13"/>
      <c r="K31" s="77"/>
      <c r="L31" s="13"/>
      <c r="M31" s="13"/>
      <c r="N31" s="13"/>
      <c r="O31" s="13"/>
      <c r="P31" s="13"/>
      <c r="Q31" s="13"/>
      <c r="R31" s="29">
        <f t="shared" si="3"/>
        <v>5</v>
      </c>
    </row>
    <row r="32" spans="1:18" s="189" customFormat="1" ht="15">
      <c r="A32" s="182">
        <v>21</v>
      </c>
      <c r="B32" s="87">
        <v>43</v>
      </c>
      <c r="C32" s="170" t="str">
        <f t="shared" si="0"/>
        <v>CZE19950209</v>
      </c>
      <c r="D32" s="171" t="str">
        <f t="shared" si="1"/>
        <v>LICHNOVSKÝ Luděk</v>
      </c>
      <c r="E32" s="172" t="str">
        <f t="shared" si="2"/>
        <v>MAPEI CYKLO KAŇKOVSKÝ</v>
      </c>
      <c r="F32" s="13">
        <v>3</v>
      </c>
      <c r="G32" s="13">
        <v>2</v>
      </c>
      <c r="H32" s="13"/>
      <c r="I32" s="13"/>
      <c r="J32" s="13"/>
      <c r="K32" s="77"/>
      <c r="L32" s="13"/>
      <c r="M32" s="13"/>
      <c r="N32" s="13"/>
      <c r="O32" s="13"/>
      <c r="P32" s="13"/>
      <c r="Q32" s="13"/>
      <c r="R32" s="29">
        <f t="shared" si="3"/>
        <v>5</v>
      </c>
    </row>
    <row r="33" spans="1:18" s="189" customFormat="1" ht="15">
      <c r="A33" s="182">
        <v>22</v>
      </c>
      <c r="B33" s="87">
        <v>73</v>
      </c>
      <c r="C33" s="170" t="str">
        <f t="shared" si="0"/>
        <v>CZE19940602</v>
      </c>
      <c r="D33" s="171" t="str">
        <f t="shared" si="1"/>
        <v>ŘEHÁK Vít</v>
      </c>
      <c r="E33" s="172" t="str">
        <f t="shared" si="2"/>
        <v>REMERX - MERIDA TEAM  KOLÍN</v>
      </c>
      <c r="F33" s="13"/>
      <c r="G33" s="13"/>
      <c r="H33" s="13"/>
      <c r="I33" s="13"/>
      <c r="J33" s="13">
        <v>4</v>
      </c>
      <c r="K33" s="77"/>
      <c r="L33" s="13"/>
      <c r="M33" s="13"/>
      <c r="N33" s="13"/>
      <c r="O33" s="13"/>
      <c r="P33" s="13"/>
      <c r="Q33" s="13"/>
      <c r="R33" s="29">
        <f t="shared" si="3"/>
        <v>4</v>
      </c>
    </row>
    <row r="34" spans="1:18" s="189" customFormat="1" ht="15">
      <c r="A34" s="182">
        <v>23</v>
      </c>
      <c r="B34" s="87">
        <v>51</v>
      </c>
      <c r="C34" s="170" t="str">
        <f t="shared" si="0"/>
        <v>CZE19950610</v>
      </c>
      <c r="D34" s="171" t="str">
        <f t="shared" si="1"/>
        <v>HEŘMANOVSKÝ Tomáš</v>
      </c>
      <c r="E34" s="172" t="str">
        <f t="shared" si="2"/>
        <v>TJ UNIČOV</v>
      </c>
      <c r="F34" s="13">
        <v>4</v>
      </c>
      <c r="G34" s="13"/>
      <c r="H34" s="13"/>
      <c r="I34" s="13"/>
      <c r="J34" s="13"/>
      <c r="K34" s="77"/>
      <c r="L34" s="13"/>
      <c r="M34" s="13"/>
      <c r="N34" s="13"/>
      <c r="O34" s="13"/>
      <c r="P34" s="13"/>
      <c r="Q34" s="13"/>
      <c r="R34" s="29">
        <f t="shared" si="3"/>
        <v>4</v>
      </c>
    </row>
    <row r="35" spans="1:18" s="189" customFormat="1" ht="15">
      <c r="A35" s="182">
        <v>24</v>
      </c>
      <c r="B35" s="87">
        <v>23</v>
      </c>
      <c r="C35" s="170" t="str">
        <f t="shared" si="0"/>
        <v>POL19940722</v>
      </c>
      <c r="D35" s="171" t="str">
        <f t="shared" si="1"/>
        <v>ŁAZAREWICZ Marek</v>
      </c>
      <c r="E35" s="172" t="str">
        <f t="shared" si="2"/>
        <v>ALKS STAL – OCETIX -  IGLOTEX Grudziądz</v>
      </c>
      <c r="F35" s="13"/>
      <c r="G35" s="13"/>
      <c r="H35" s="13">
        <v>3</v>
      </c>
      <c r="I35" s="13"/>
      <c r="J35" s="13"/>
      <c r="K35" s="77"/>
      <c r="L35" s="13"/>
      <c r="M35" s="13"/>
      <c r="N35" s="13"/>
      <c r="O35" s="13"/>
      <c r="P35" s="13"/>
      <c r="Q35" s="13"/>
      <c r="R35" s="29">
        <f t="shared" si="3"/>
        <v>3</v>
      </c>
    </row>
    <row r="36" spans="1:18" s="189" customFormat="1" ht="15">
      <c r="A36" s="182">
        <v>25</v>
      </c>
      <c r="B36" s="87">
        <v>16</v>
      </c>
      <c r="C36" s="170" t="str">
        <f t="shared" si="0"/>
        <v>HUN19950807</v>
      </c>
      <c r="D36" s="171" t="str">
        <f t="shared" si="1"/>
        <v>VARRÓ Gergely</v>
      </c>
      <c r="E36" s="172" t="str">
        <f t="shared" si="2"/>
        <v>KSI Csepel SE.</v>
      </c>
      <c r="F36" s="13"/>
      <c r="G36" s="13"/>
      <c r="H36" s="13"/>
      <c r="I36" s="13"/>
      <c r="J36" s="13">
        <v>2</v>
      </c>
      <c r="K36" s="77"/>
      <c r="L36" s="13"/>
      <c r="M36" s="13"/>
      <c r="N36" s="13"/>
      <c r="O36" s="13"/>
      <c r="P36" s="13"/>
      <c r="Q36" s="13"/>
      <c r="R36" s="29">
        <f t="shared" si="3"/>
        <v>2</v>
      </c>
    </row>
    <row r="37" spans="1:18" s="189" customFormat="1" ht="15">
      <c r="A37" s="182">
        <v>26</v>
      </c>
      <c r="B37" s="87">
        <v>53</v>
      </c>
      <c r="C37" s="170" t="str">
        <f t="shared" si="0"/>
        <v>CZE19940409</v>
      </c>
      <c r="D37" s="171" t="str">
        <f t="shared" si="1"/>
        <v>URBÁŠEK Jan</v>
      </c>
      <c r="E37" s="172" t="str">
        <f t="shared" si="2"/>
        <v>TJ UNIČOV</v>
      </c>
      <c r="F37" s="13"/>
      <c r="G37" s="13"/>
      <c r="H37" s="13">
        <v>2</v>
      </c>
      <c r="I37" s="13"/>
      <c r="J37" s="13"/>
      <c r="K37" s="77"/>
      <c r="L37" s="13"/>
      <c r="M37" s="13"/>
      <c r="N37" s="13"/>
      <c r="O37" s="13"/>
      <c r="P37" s="13"/>
      <c r="Q37" s="13"/>
      <c r="R37" s="29">
        <f t="shared" si="3"/>
        <v>2</v>
      </c>
    </row>
    <row r="38" spans="1:18" s="189" customFormat="1" ht="15">
      <c r="A38" s="182">
        <v>27</v>
      </c>
      <c r="B38" s="87">
        <v>17</v>
      </c>
      <c r="C38" s="170" t="str">
        <f t="shared" si="0"/>
        <v>HUN19951126</v>
      </c>
      <c r="D38" s="171" t="str">
        <f t="shared" si="1"/>
        <v>RÓZSA Balázs</v>
      </c>
      <c r="E38" s="172" t="str">
        <f t="shared" si="2"/>
        <v>KSI Csepel SE.</v>
      </c>
      <c r="F38" s="13">
        <v>2</v>
      </c>
      <c r="G38" s="13"/>
      <c r="H38" s="13"/>
      <c r="I38" s="13"/>
      <c r="J38" s="13"/>
      <c r="K38" s="77"/>
      <c r="L38" s="13"/>
      <c r="M38" s="13"/>
      <c r="N38" s="13"/>
      <c r="O38" s="13"/>
      <c r="P38" s="13"/>
      <c r="Q38" s="13"/>
      <c r="R38" s="29">
        <f t="shared" si="3"/>
        <v>2</v>
      </c>
    </row>
    <row r="39" spans="1:18" s="189" customFormat="1" ht="15">
      <c r="A39" s="182">
        <v>28</v>
      </c>
      <c r="B39" s="87">
        <v>42</v>
      </c>
      <c r="C39" s="170" t="str">
        <f t="shared" si="0"/>
        <v>CZE19950830</v>
      </c>
      <c r="D39" s="171" t="str">
        <f t="shared" si="1"/>
        <v>FIALA Petr</v>
      </c>
      <c r="E39" s="172" t="str">
        <f t="shared" si="2"/>
        <v>MAPEI CYKLO KAŇKOVSKÝ</v>
      </c>
      <c r="F39" s="13"/>
      <c r="G39" s="13"/>
      <c r="H39" s="13">
        <v>1</v>
      </c>
      <c r="I39" s="13"/>
      <c r="J39" s="13"/>
      <c r="K39" s="77"/>
      <c r="L39" s="13"/>
      <c r="M39" s="13"/>
      <c r="N39" s="13"/>
      <c r="O39" s="13"/>
      <c r="P39" s="13"/>
      <c r="Q39" s="13"/>
      <c r="R39" s="29">
        <f t="shared" si="3"/>
        <v>1</v>
      </c>
    </row>
    <row r="40" spans="1:18" s="189" customFormat="1" ht="15">
      <c r="A40" s="182">
        <v>29</v>
      </c>
      <c r="B40" s="87">
        <v>65</v>
      </c>
      <c r="C40" s="170" t="str">
        <f t="shared" si="0"/>
        <v>CZE19940805</v>
      </c>
      <c r="D40" s="171" t="str">
        <f t="shared" si="1"/>
        <v>VOGELTANZ Radim</v>
      </c>
      <c r="E40" s="172" t="str">
        <f t="shared" si="2"/>
        <v>DUKLA  PRAHA</v>
      </c>
      <c r="F40" s="13"/>
      <c r="G40" s="13">
        <v>1</v>
      </c>
      <c r="H40" s="13"/>
      <c r="I40" s="13"/>
      <c r="J40" s="13"/>
      <c r="K40" s="77"/>
      <c r="L40" s="13"/>
      <c r="M40" s="13"/>
      <c r="N40" s="13"/>
      <c r="O40" s="13"/>
      <c r="P40" s="13"/>
      <c r="Q40" s="13"/>
      <c r="R40" s="29">
        <f t="shared" si="3"/>
        <v>1</v>
      </c>
    </row>
    <row r="41" spans="1:18" s="189" customFormat="1" ht="15">
      <c r="A41" s="182">
        <v>30</v>
      </c>
      <c r="B41" s="87">
        <v>92</v>
      </c>
      <c r="C41" s="170" t="str">
        <f t="shared" si="0"/>
        <v>CZE19951016</v>
      </c>
      <c r="D41" s="171" t="str">
        <f t="shared" si="1"/>
        <v>ADÁMEK Šimon</v>
      </c>
      <c r="E41" s="172" t="str">
        <f t="shared" si="2"/>
        <v>TJ KOVO PRAHA</v>
      </c>
      <c r="F41" s="13">
        <v>1</v>
      </c>
      <c r="G41" s="13"/>
      <c r="H41" s="13"/>
      <c r="I41" s="13"/>
      <c r="J41" s="13"/>
      <c r="K41" s="77"/>
      <c r="L41" s="13"/>
      <c r="M41" s="13"/>
      <c r="N41" s="13"/>
      <c r="O41" s="13"/>
      <c r="P41" s="13"/>
      <c r="Q41" s="13"/>
      <c r="R41" s="29">
        <f t="shared" si="3"/>
        <v>1</v>
      </c>
    </row>
    <row r="42" spans="1:18" s="16" customFormat="1" ht="15">
      <c r="A42" s="95"/>
      <c r="B42" s="95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152"/>
      <c r="R42" s="95"/>
    </row>
    <row r="43" ht="9.75" customHeight="1" thickBot="1"/>
    <row r="44" spans="1:18" ht="15">
      <c r="A44" s="209" t="s">
        <v>116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</row>
    <row r="45" spans="1:18" ht="15">
      <c r="A45" s="30"/>
      <c r="B45" s="210"/>
      <c r="C45" s="211"/>
      <c r="D45" s="211"/>
      <c r="E45" s="211"/>
      <c r="F45" s="31" t="s">
        <v>101</v>
      </c>
      <c r="G45" s="31" t="s">
        <v>78</v>
      </c>
      <c r="H45" s="31" t="s">
        <v>96</v>
      </c>
      <c r="I45" s="31" t="s">
        <v>100</v>
      </c>
      <c r="J45" s="31" t="s">
        <v>76</v>
      </c>
      <c r="K45" s="31" t="s">
        <v>99</v>
      </c>
      <c r="L45" s="31" t="s">
        <v>93</v>
      </c>
      <c r="M45" s="31" t="s">
        <v>98</v>
      </c>
      <c r="N45" s="31" t="s">
        <v>68</v>
      </c>
      <c r="O45" s="31" t="s">
        <v>97</v>
      </c>
      <c r="P45" s="31" t="s">
        <v>95</v>
      </c>
      <c r="Q45" s="31">
        <v>12</v>
      </c>
      <c r="R45" s="32"/>
    </row>
    <row r="46" spans="1:18" ht="15">
      <c r="A46" s="192">
        <v>1</v>
      </c>
      <c r="B46" s="87">
        <v>16</v>
      </c>
      <c r="C46" s="170" t="str">
        <f aca="true" t="shared" si="4" ref="C46:C60">VLOOKUP($B46,STARTOVKA,2,0)</f>
        <v>HUN19950807</v>
      </c>
      <c r="D46" s="171" t="str">
        <f aca="true" t="shared" si="5" ref="D46:D60">VLOOKUP($B46,STARTOVKA,3,0)</f>
        <v>VARRÓ Gergely</v>
      </c>
      <c r="E46" s="172" t="str">
        <f aca="true" t="shared" si="6" ref="E46:E60">VLOOKUP($B46,STARTOVKA,4,0)</f>
        <v>KSI Csepel SE.</v>
      </c>
      <c r="F46" s="13">
        <v>3</v>
      </c>
      <c r="G46" s="13"/>
      <c r="H46" s="13"/>
      <c r="I46" s="13">
        <v>1</v>
      </c>
      <c r="J46" s="13">
        <v>5</v>
      </c>
      <c r="K46" s="13">
        <v>5</v>
      </c>
      <c r="L46" s="13">
        <v>3</v>
      </c>
      <c r="M46" s="13"/>
      <c r="N46" s="13"/>
      <c r="O46" s="13"/>
      <c r="P46" s="13"/>
      <c r="Q46" s="13"/>
      <c r="R46" s="29">
        <f aca="true" t="shared" si="7" ref="R46:R60">SUM(F46:Q46)</f>
        <v>17</v>
      </c>
    </row>
    <row r="47" spans="1:18" ht="15">
      <c r="A47" s="192">
        <v>2</v>
      </c>
      <c r="B47" s="87">
        <v>3</v>
      </c>
      <c r="C47" s="170" t="str">
        <f t="shared" si="4"/>
        <v>GER19950510</v>
      </c>
      <c r="D47" s="171" t="str">
        <f t="shared" si="5"/>
        <v>ROHDE Leon</v>
      </c>
      <c r="E47" s="172" t="str">
        <f t="shared" si="6"/>
        <v>RSC COTTBUS</v>
      </c>
      <c r="F47" s="13">
        <v>5</v>
      </c>
      <c r="G47" s="13"/>
      <c r="H47" s="13">
        <v>5</v>
      </c>
      <c r="I47" s="13"/>
      <c r="J47" s="13"/>
      <c r="K47" s="13">
        <v>1</v>
      </c>
      <c r="L47" s="13"/>
      <c r="M47" s="13"/>
      <c r="N47" s="13"/>
      <c r="O47" s="13"/>
      <c r="P47" s="13"/>
      <c r="Q47" s="13"/>
      <c r="R47" s="29">
        <f t="shared" si="7"/>
        <v>11</v>
      </c>
    </row>
    <row r="48" spans="1:18" ht="15">
      <c r="A48" s="192">
        <v>3</v>
      </c>
      <c r="B48" s="87">
        <v>94</v>
      </c>
      <c r="C48" s="170" t="str">
        <f t="shared" si="4"/>
        <v>CZE19940222</v>
      </c>
      <c r="D48" s="171" t="str">
        <f t="shared" si="5"/>
        <v>DOLEŽEL Radovan</v>
      </c>
      <c r="E48" s="172" t="str">
        <f t="shared" si="6"/>
        <v>TJ KOVO PRAHA</v>
      </c>
      <c r="F48" s="13">
        <v>1</v>
      </c>
      <c r="G48" s="13"/>
      <c r="H48" s="13"/>
      <c r="I48" s="13"/>
      <c r="J48" s="13"/>
      <c r="K48" s="13">
        <v>3</v>
      </c>
      <c r="L48" s="13">
        <v>2</v>
      </c>
      <c r="M48" s="13">
        <v>5</v>
      </c>
      <c r="N48" s="13"/>
      <c r="O48" s="13"/>
      <c r="P48" s="13"/>
      <c r="Q48" s="13"/>
      <c r="R48" s="29">
        <f t="shared" si="7"/>
        <v>11</v>
      </c>
    </row>
    <row r="49" spans="1:18" ht="15">
      <c r="A49" s="192">
        <v>4</v>
      </c>
      <c r="B49" s="146">
        <v>47</v>
      </c>
      <c r="C49" s="170" t="str">
        <f t="shared" si="4"/>
        <v>CZE19951016</v>
      </c>
      <c r="D49" s="171" t="str">
        <f t="shared" si="5"/>
        <v>BROKEŠ Rostislav</v>
      </c>
      <c r="E49" s="172" t="str">
        <f t="shared" si="6"/>
        <v>MAPEI CYKLO KAŇKOVSKÝ</v>
      </c>
      <c r="F49" s="13"/>
      <c r="G49" s="13">
        <v>3</v>
      </c>
      <c r="H49" s="13">
        <v>3</v>
      </c>
      <c r="I49" s="13">
        <v>2</v>
      </c>
      <c r="J49" s="13"/>
      <c r="K49" s="13"/>
      <c r="L49" s="13"/>
      <c r="M49" s="13"/>
      <c r="N49" s="13"/>
      <c r="O49" s="13"/>
      <c r="P49" s="13"/>
      <c r="Q49" s="13"/>
      <c r="R49" s="29">
        <f t="shared" si="7"/>
        <v>8</v>
      </c>
    </row>
    <row r="50" spans="1:18" ht="15">
      <c r="A50" s="192">
        <v>5</v>
      </c>
      <c r="B50" s="146">
        <v>13</v>
      </c>
      <c r="C50" s="170" t="str">
        <f t="shared" si="4"/>
        <v>HUN19950419</v>
      </c>
      <c r="D50" s="171" t="str">
        <f t="shared" si="5"/>
        <v>PELIKÁN János</v>
      </c>
      <c r="E50" s="172" t="str">
        <f t="shared" si="6"/>
        <v>Cube Balaton Team</v>
      </c>
      <c r="F50" s="13"/>
      <c r="G50" s="13"/>
      <c r="H50" s="13"/>
      <c r="I50" s="13"/>
      <c r="J50" s="13">
        <v>3</v>
      </c>
      <c r="K50" s="13"/>
      <c r="L50" s="13">
        <v>5</v>
      </c>
      <c r="M50" s="13"/>
      <c r="N50" s="13"/>
      <c r="O50" s="13"/>
      <c r="P50" s="13"/>
      <c r="Q50" s="13"/>
      <c r="R50" s="29">
        <f t="shared" si="7"/>
        <v>8</v>
      </c>
    </row>
    <row r="51" spans="1:18" ht="15">
      <c r="A51" s="192">
        <v>6</v>
      </c>
      <c r="B51" s="87">
        <v>95</v>
      </c>
      <c r="C51" s="170" t="str">
        <f t="shared" si="4"/>
        <v>CZE19940803</v>
      </c>
      <c r="D51" s="171" t="str">
        <f t="shared" si="5"/>
        <v>KALOJÍROS Tomáš</v>
      </c>
      <c r="E51" s="172" t="str">
        <f t="shared" si="6"/>
        <v>BEMANIAX</v>
      </c>
      <c r="F51" s="13">
        <v>2</v>
      </c>
      <c r="G51" s="13"/>
      <c r="H51" s="13"/>
      <c r="I51" s="13">
        <v>3</v>
      </c>
      <c r="J51" s="13">
        <v>1</v>
      </c>
      <c r="K51" s="13"/>
      <c r="L51" s="13"/>
      <c r="M51" s="13"/>
      <c r="N51" s="13"/>
      <c r="O51" s="13"/>
      <c r="P51" s="13"/>
      <c r="Q51" s="13"/>
      <c r="R51" s="29">
        <f t="shared" si="7"/>
        <v>6</v>
      </c>
    </row>
    <row r="52" spans="1:18" ht="15">
      <c r="A52" s="192">
        <v>7</v>
      </c>
      <c r="B52" s="87">
        <v>4</v>
      </c>
      <c r="C52" s="170" t="str">
        <f t="shared" si="4"/>
        <v>GER19950529</v>
      </c>
      <c r="D52" s="171" t="str">
        <f t="shared" si="5"/>
        <v>WEDLER Tristan</v>
      </c>
      <c r="E52" s="172" t="str">
        <f t="shared" si="6"/>
        <v>RSC COTTBUS</v>
      </c>
      <c r="F52" s="13"/>
      <c r="G52" s="13">
        <v>5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29">
        <f t="shared" si="7"/>
        <v>5</v>
      </c>
    </row>
    <row r="53" spans="1:18" ht="15">
      <c r="A53" s="192">
        <v>8</v>
      </c>
      <c r="B53" s="146">
        <v>12</v>
      </c>
      <c r="C53" s="170" t="str">
        <f t="shared" si="4"/>
        <v>HUN19940214</v>
      </c>
      <c r="D53" s="171" t="str">
        <f t="shared" si="5"/>
        <v>VARRÓ Bálint</v>
      </c>
      <c r="E53" s="172" t="str">
        <f t="shared" si="6"/>
        <v>KSI Csepel SE.</v>
      </c>
      <c r="F53" s="13"/>
      <c r="G53" s="13"/>
      <c r="H53" s="13"/>
      <c r="I53" s="13">
        <v>5</v>
      </c>
      <c r="J53" s="13"/>
      <c r="K53" s="13"/>
      <c r="L53" s="13"/>
      <c r="M53" s="13"/>
      <c r="N53" s="13"/>
      <c r="O53" s="13"/>
      <c r="P53" s="13"/>
      <c r="Q53" s="13"/>
      <c r="R53" s="29">
        <f t="shared" si="7"/>
        <v>5</v>
      </c>
    </row>
    <row r="54" spans="1:18" ht="15">
      <c r="A54" s="192">
        <v>9</v>
      </c>
      <c r="B54" s="146">
        <v>1</v>
      </c>
      <c r="C54" s="170" t="str">
        <f t="shared" si="4"/>
        <v>GER19940831</v>
      </c>
      <c r="D54" s="171" t="str">
        <f t="shared" si="5"/>
        <v>WILLWOHL Willi</v>
      </c>
      <c r="E54" s="172" t="str">
        <f t="shared" si="6"/>
        <v>RSC COTTBUS</v>
      </c>
      <c r="F54" s="13"/>
      <c r="G54" s="13"/>
      <c r="H54" s="13"/>
      <c r="I54" s="13"/>
      <c r="J54" s="13">
        <v>2</v>
      </c>
      <c r="K54" s="13"/>
      <c r="L54" s="13"/>
      <c r="M54" s="13">
        <v>3</v>
      </c>
      <c r="N54" s="13"/>
      <c r="O54" s="13"/>
      <c r="P54" s="13"/>
      <c r="Q54" s="13"/>
      <c r="R54" s="29">
        <f t="shared" si="7"/>
        <v>5</v>
      </c>
    </row>
    <row r="55" spans="1:18" ht="15">
      <c r="A55" s="192">
        <v>10</v>
      </c>
      <c r="B55" s="146">
        <v>21</v>
      </c>
      <c r="C55" s="170" t="str">
        <f t="shared" si="4"/>
        <v>POL19940415</v>
      </c>
      <c r="D55" s="171" t="str">
        <f t="shared" si="5"/>
        <v>KLASIŃSKI Łukasz</v>
      </c>
      <c r="E55" s="172" t="str">
        <f t="shared" si="6"/>
        <v>ALKS STAL – OCETIX -  IGLOTEX Grudziądz</v>
      </c>
      <c r="F55" s="13"/>
      <c r="G55" s="13"/>
      <c r="H55" s="13"/>
      <c r="I55" s="13"/>
      <c r="J55" s="13"/>
      <c r="K55" s="13">
        <v>2</v>
      </c>
      <c r="L55" s="13">
        <v>1</v>
      </c>
      <c r="M55" s="13">
        <v>2</v>
      </c>
      <c r="N55" s="13"/>
      <c r="O55" s="13"/>
      <c r="P55" s="13"/>
      <c r="Q55" s="13"/>
      <c r="R55" s="29">
        <f t="shared" si="7"/>
        <v>5</v>
      </c>
    </row>
    <row r="56" spans="1:18" ht="15">
      <c r="A56" s="192">
        <v>11</v>
      </c>
      <c r="B56" s="146">
        <v>2</v>
      </c>
      <c r="C56" s="170" t="str">
        <f t="shared" si="4"/>
        <v>GER19941213</v>
      </c>
      <c r="D56" s="171" t="str">
        <f t="shared" si="5"/>
        <v>HERRMANN Jonathan</v>
      </c>
      <c r="E56" s="172" t="str">
        <f t="shared" si="6"/>
        <v>RSC COTTBUS</v>
      </c>
      <c r="F56" s="13"/>
      <c r="G56" s="13">
        <v>2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29">
        <f t="shared" si="7"/>
        <v>2</v>
      </c>
    </row>
    <row r="57" spans="1:18" ht="15">
      <c r="A57" s="192">
        <v>12</v>
      </c>
      <c r="B57" s="87">
        <v>25</v>
      </c>
      <c r="C57" s="170" t="str">
        <f t="shared" si="4"/>
        <v>POL19950101</v>
      </c>
      <c r="D57" s="171" t="str">
        <f t="shared" si="5"/>
        <v>MADRAK Tomasz             </v>
      </c>
      <c r="E57" s="172" t="str">
        <f t="shared" si="6"/>
        <v>ALKS STAL – OCETIX -  IGLOTEX Grudziądz</v>
      </c>
      <c r="F57" s="13"/>
      <c r="G57" s="13"/>
      <c r="H57" s="13">
        <v>2</v>
      </c>
      <c r="I57" s="13"/>
      <c r="J57" s="13"/>
      <c r="K57" s="13"/>
      <c r="L57" s="13"/>
      <c r="M57" s="13"/>
      <c r="N57" s="13"/>
      <c r="O57" s="13"/>
      <c r="P57" s="13"/>
      <c r="Q57" s="13"/>
      <c r="R57" s="29">
        <f t="shared" si="7"/>
        <v>2</v>
      </c>
    </row>
    <row r="58" spans="1:18" ht="15">
      <c r="A58" s="192">
        <v>13</v>
      </c>
      <c r="B58" s="112">
        <v>78</v>
      </c>
      <c r="C58" s="170" t="str">
        <f t="shared" si="4"/>
        <v>CZE19940507</v>
      </c>
      <c r="D58" s="171" t="str">
        <f t="shared" si="5"/>
        <v>ŠAFÁŘ Jakub</v>
      </c>
      <c r="E58" s="172" t="str">
        <f t="shared" si="6"/>
        <v>MORAVEC MERIDA CZECH MTB TEAM</v>
      </c>
      <c r="F58" s="13"/>
      <c r="G58" s="13">
        <v>1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9">
        <f t="shared" si="7"/>
        <v>1</v>
      </c>
    </row>
    <row r="59" spans="1:18" ht="15">
      <c r="A59" s="192">
        <v>14</v>
      </c>
      <c r="B59" s="7">
        <v>14</v>
      </c>
      <c r="C59" s="170" t="str">
        <f t="shared" si="4"/>
        <v>HUN19950601</v>
      </c>
      <c r="D59" s="171" t="str">
        <f t="shared" si="5"/>
        <v>EMHÖ Ferenc</v>
      </c>
      <c r="E59" s="172" t="str">
        <f t="shared" si="6"/>
        <v>KSI Csepel SE.</v>
      </c>
      <c r="F59" s="13"/>
      <c r="G59" s="13"/>
      <c r="H59" s="13">
        <v>1</v>
      </c>
      <c r="I59" s="13"/>
      <c r="J59" s="13"/>
      <c r="K59" s="13"/>
      <c r="L59" s="13"/>
      <c r="M59" s="13"/>
      <c r="N59" s="13"/>
      <c r="O59" s="13"/>
      <c r="P59" s="13"/>
      <c r="Q59" s="13"/>
      <c r="R59" s="29">
        <f t="shared" si="7"/>
        <v>1</v>
      </c>
    </row>
    <row r="60" spans="1:18" ht="15">
      <c r="A60" s="192">
        <v>15</v>
      </c>
      <c r="B60" s="7">
        <v>83</v>
      </c>
      <c r="C60" s="170" t="str">
        <f t="shared" si="4"/>
        <v>CZE19960716</v>
      </c>
      <c r="D60" s="171" t="str">
        <f t="shared" si="5"/>
        <v>HYNEK Matouš</v>
      </c>
      <c r="E60" s="172" t="str">
        <f t="shared" si="6"/>
        <v>SKC PROSTĚJOV</v>
      </c>
      <c r="F60" s="13"/>
      <c r="G60" s="13"/>
      <c r="H60" s="13"/>
      <c r="I60" s="13"/>
      <c r="J60" s="13"/>
      <c r="K60" s="13"/>
      <c r="L60" s="13"/>
      <c r="M60" s="13">
        <v>1</v>
      </c>
      <c r="N60" s="13"/>
      <c r="O60" s="13"/>
      <c r="P60" s="13"/>
      <c r="Q60" s="13"/>
      <c r="R60" s="29">
        <f t="shared" si="7"/>
        <v>1</v>
      </c>
    </row>
    <row r="61" spans="1:18" ht="15">
      <c r="A61" s="33"/>
      <c r="B61" s="33"/>
      <c r="C61" s="30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151"/>
      <c r="R61" s="33"/>
    </row>
    <row r="63" spans="1:18" ht="6" customHeight="1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</row>
    <row r="64" spans="1:18" ht="12.75">
      <c r="A64" s="142"/>
      <c r="B64" s="142"/>
      <c r="C64" s="143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4"/>
      <c r="O64" s="144"/>
      <c r="P64" s="145"/>
      <c r="Q64" s="145"/>
      <c r="R64" s="145"/>
    </row>
    <row r="65" spans="1:18" ht="12.75">
      <c r="A65" s="142"/>
      <c r="B65" s="142"/>
      <c r="C65" s="143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4"/>
      <c r="O65" s="144"/>
      <c r="P65" s="145"/>
      <c r="Q65" s="145"/>
      <c r="R65" s="145"/>
    </row>
    <row r="66" spans="1:18" ht="12.75">
      <c r="A66" s="142"/>
      <c r="B66" s="142"/>
      <c r="C66" s="143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4"/>
      <c r="O66" s="144"/>
      <c r="P66" s="145"/>
      <c r="Q66" s="145"/>
      <c r="R66" s="145"/>
    </row>
    <row r="67" spans="1:18" ht="12.75">
      <c r="A67" s="142"/>
      <c r="B67" s="142"/>
      <c r="C67" s="143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4"/>
      <c r="O67" s="144"/>
      <c r="P67" s="145"/>
      <c r="Q67" s="145"/>
      <c r="R67" s="145"/>
    </row>
    <row r="68" spans="1:18" ht="12.75">
      <c r="A68" s="142"/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4"/>
      <c r="O68" s="144"/>
      <c r="P68" s="145"/>
      <c r="Q68" s="145"/>
      <c r="R68" s="145"/>
    </row>
    <row r="69" spans="1:18" ht="12.75">
      <c r="A69" s="142"/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4"/>
      <c r="O69" s="144"/>
      <c r="P69" s="145"/>
      <c r="Q69" s="145"/>
      <c r="R69" s="145"/>
    </row>
    <row r="70" spans="1:18" ht="12.75">
      <c r="A70" s="142"/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4"/>
      <c r="O70" s="144"/>
      <c r="P70" s="145"/>
      <c r="Q70" s="145"/>
      <c r="R70" s="145"/>
    </row>
    <row r="71" spans="1:18" ht="12.75">
      <c r="A71" s="142"/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4"/>
      <c r="O71" s="144"/>
      <c r="P71" s="145"/>
      <c r="Q71" s="145"/>
      <c r="R71" s="145"/>
    </row>
    <row r="72" spans="1:18" ht="12.75">
      <c r="A72" s="142"/>
      <c r="B72" s="142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4"/>
      <c r="O72" s="144"/>
      <c r="P72" s="145"/>
      <c r="Q72" s="145"/>
      <c r="R72" s="145"/>
    </row>
    <row r="73" spans="1:18" ht="12.75">
      <c r="A73" s="142"/>
      <c r="B73" s="142"/>
      <c r="C73" s="143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4"/>
      <c r="O73" s="144"/>
      <c r="P73" s="145"/>
      <c r="Q73" s="145"/>
      <c r="R73" s="145"/>
    </row>
    <row r="74" spans="1:18" ht="12.75">
      <c r="A74" s="142"/>
      <c r="B74" s="142"/>
      <c r="C74" s="143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4"/>
      <c r="O74" s="144"/>
      <c r="P74" s="145"/>
      <c r="Q74" s="145"/>
      <c r="R74" s="145"/>
    </row>
    <row r="75" spans="1:18" ht="6" customHeight="1">
      <c r="A75" s="195" t="s">
        <v>19</v>
      </c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</row>
    <row r="76" spans="1:18" ht="11.25" customHeight="1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</row>
  </sheetData>
  <sheetProtection/>
  <mergeCells count="10">
    <mergeCell ref="A63:R63"/>
    <mergeCell ref="A75:R76"/>
    <mergeCell ref="A44:R44"/>
    <mergeCell ref="B45:E45"/>
    <mergeCell ref="A1:R1"/>
    <mergeCell ref="A2:R2"/>
    <mergeCell ref="D3:K3"/>
    <mergeCell ref="A5:R5"/>
    <mergeCell ref="A10:R10"/>
    <mergeCell ref="B11:E11"/>
  </mergeCells>
  <printOptions/>
  <pageMargins left="0.4" right="0.2362204724409449" top="0.31496062992125984" bottom="0.31496062992125984" header="0.2362204724409449" footer="0.1968503937007874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8"/>
  <sheetViews>
    <sheetView zoomScale="90" zoomScaleNormal="90" zoomScalePageLayoutView="0" workbookViewId="0" topLeftCell="A1">
      <selection activeCell="A1" sqref="A1:M1"/>
    </sheetView>
  </sheetViews>
  <sheetFormatPr defaultColWidth="9.140625" defaultRowHeight="12.75"/>
  <cols>
    <col min="1" max="1" width="4.00390625" style="16" customWidth="1"/>
    <col min="2" max="2" width="13.140625" style="1" customWidth="1"/>
    <col min="3" max="3" width="65.28125" style="16" customWidth="1"/>
    <col min="4" max="4" width="1.8515625" style="16" customWidth="1"/>
    <col min="5" max="5" width="8.7109375" style="16" customWidth="1"/>
    <col min="6" max="6" width="1.8515625" style="16" customWidth="1"/>
    <col min="7" max="7" width="8.7109375" style="16" customWidth="1"/>
    <col min="8" max="8" width="1.8515625" style="16" customWidth="1"/>
    <col min="9" max="9" width="8.57421875" style="16" customWidth="1"/>
    <col min="10" max="10" width="1.8515625" style="16" customWidth="1"/>
    <col min="11" max="13" width="8.7109375" style="16" customWidth="1"/>
    <col min="14" max="14" width="11.00390625" style="16" customWidth="1"/>
  </cols>
  <sheetData>
    <row r="1" spans="1:14" ht="26.25">
      <c r="A1" s="196" t="str">
        <f>CTRL!B7</f>
        <v>R E G I O N E M   O R L I C K A   L A N Š K R O U N   2 0 1 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34"/>
    </row>
    <row r="2" spans="1:14" ht="21">
      <c r="A2" s="198" t="str">
        <f>CTRL!B8</f>
        <v>26. ročník mezinárodního cyklistického závodu juniorů / 26th annual of international cycling race of juniors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35"/>
    </row>
    <row r="3" spans="3:13" ht="15.75">
      <c r="C3" s="205" t="s">
        <v>462</v>
      </c>
      <c r="D3" s="205"/>
      <c r="E3" s="205"/>
      <c r="F3" s="205"/>
      <c r="G3" s="205"/>
      <c r="H3" s="205"/>
      <c r="I3" s="205"/>
      <c r="J3" s="205"/>
      <c r="K3" s="205"/>
      <c r="L3" s="28"/>
      <c r="M3" s="2" t="s">
        <v>225</v>
      </c>
    </row>
    <row r="4" spans="1:14" ht="12.75">
      <c r="A4" s="3" t="s">
        <v>463</v>
      </c>
      <c r="M4" s="2" t="s">
        <v>205</v>
      </c>
      <c r="N4" s="36"/>
    </row>
    <row r="5" spans="1:14" ht="21">
      <c r="A5" s="200" t="s">
        <v>108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36"/>
    </row>
    <row r="6" ht="12.75">
      <c r="N6" s="36"/>
    </row>
    <row r="7" spans="1:13" ht="12.75">
      <c r="A7" s="85" t="s">
        <v>0</v>
      </c>
      <c r="B7" s="85" t="s">
        <v>16</v>
      </c>
      <c r="C7" s="85" t="s">
        <v>117</v>
      </c>
      <c r="D7" s="85"/>
      <c r="E7" s="85" t="s">
        <v>118</v>
      </c>
      <c r="F7" s="85"/>
      <c r="G7" s="85" t="s">
        <v>119</v>
      </c>
      <c r="H7" s="85"/>
      <c r="I7" s="85" t="s">
        <v>120</v>
      </c>
      <c r="J7" s="85"/>
      <c r="K7" s="85" t="s">
        <v>121</v>
      </c>
      <c r="L7" s="85" t="s">
        <v>122</v>
      </c>
      <c r="M7" s="85" t="s">
        <v>123</v>
      </c>
    </row>
    <row r="8" spans="1:13" ht="12.75">
      <c r="A8" s="86" t="s">
        <v>8</v>
      </c>
      <c r="B8" s="86" t="s">
        <v>15</v>
      </c>
      <c r="C8" s="86" t="s">
        <v>124</v>
      </c>
      <c r="D8" s="86"/>
      <c r="E8" s="86" t="s">
        <v>125</v>
      </c>
      <c r="F8" s="86"/>
      <c r="G8" s="86" t="s">
        <v>126</v>
      </c>
      <c r="H8" s="86"/>
      <c r="I8" s="86" t="s">
        <v>127</v>
      </c>
      <c r="J8" s="86"/>
      <c r="K8" s="86" t="s">
        <v>128</v>
      </c>
      <c r="L8" s="86" t="s">
        <v>129</v>
      </c>
      <c r="M8" s="86" t="s">
        <v>130</v>
      </c>
    </row>
    <row r="9" ht="13.5" thickBot="1">
      <c r="N9" s="36"/>
    </row>
    <row r="10" spans="1:14" ht="15">
      <c r="A10" s="209" t="s">
        <v>131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36"/>
    </row>
    <row r="11" spans="1:14" ht="1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81"/>
    </row>
    <row r="12" spans="1:13" ht="15">
      <c r="A12" s="99" t="s">
        <v>101</v>
      </c>
      <c r="B12" s="62" t="s">
        <v>211</v>
      </c>
      <c r="C12" s="38" t="s">
        <v>210</v>
      </c>
      <c r="D12" s="39"/>
      <c r="E12" s="40">
        <v>0.23256944444444444</v>
      </c>
      <c r="F12" s="39"/>
      <c r="G12" s="40">
        <v>0.02747667824073137</v>
      </c>
      <c r="H12" s="39"/>
      <c r="I12" s="40">
        <v>0.2680902777777778</v>
      </c>
      <c r="J12" s="39"/>
      <c r="K12" s="40"/>
      <c r="L12" s="41">
        <f aca="true" t="shared" si="0" ref="L12:L21">E12+G12+I12+K12</f>
        <v>0.5281364004629536</v>
      </c>
      <c r="M12" s="40">
        <f>L12-$L$12</f>
        <v>0</v>
      </c>
    </row>
    <row r="13" spans="1:13" ht="15">
      <c r="A13" s="99" t="s">
        <v>78</v>
      </c>
      <c r="B13" s="62" t="s">
        <v>213</v>
      </c>
      <c r="C13" s="38" t="s">
        <v>284</v>
      </c>
      <c r="D13" s="39"/>
      <c r="E13" s="40">
        <v>0.2327662037037037</v>
      </c>
      <c r="F13" s="39"/>
      <c r="G13" s="40">
        <v>0.027709004629623474</v>
      </c>
      <c r="H13" s="39"/>
      <c r="I13" s="40">
        <v>0.26785879629629633</v>
      </c>
      <c r="J13" s="39"/>
      <c r="K13" s="40"/>
      <c r="L13" s="41">
        <f t="shared" si="0"/>
        <v>0.5283340046296234</v>
      </c>
      <c r="M13" s="40">
        <f aca="true" t="shared" si="1" ref="M13:M21">L13-$L$12</f>
        <v>0.00019760416666980696</v>
      </c>
    </row>
    <row r="14" spans="1:13" ht="15">
      <c r="A14" s="99" t="s">
        <v>96</v>
      </c>
      <c r="B14" s="62" t="s">
        <v>351</v>
      </c>
      <c r="C14" s="38" t="s">
        <v>429</v>
      </c>
      <c r="D14" s="39"/>
      <c r="E14" s="40">
        <v>0.2331597222222222</v>
      </c>
      <c r="F14" s="39"/>
      <c r="G14" s="40">
        <v>0.027935509259255045</v>
      </c>
      <c r="H14" s="39"/>
      <c r="I14" s="40">
        <v>0.26862268518518523</v>
      </c>
      <c r="J14" s="39"/>
      <c r="K14" s="40"/>
      <c r="L14" s="41">
        <f t="shared" si="0"/>
        <v>0.5297179166666625</v>
      </c>
      <c r="M14" s="40">
        <f t="shared" si="1"/>
        <v>0.0015815162037088326</v>
      </c>
    </row>
    <row r="15" spans="1:13" ht="15">
      <c r="A15" s="99" t="s">
        <v>100</v>
      </c>
      <c r="B15" s="62" t="s">
        <v>261</v>
      </c>
      <c r="C15" s="38" t="s">
        <v>425</v>
      </c>
      <c r="D15" s="39"/>
      <c r="E15" s="40">
        <v>0.2331597222222222</v>
      </c>
      <c r="F15" s="39"/>
      <c r="G15" s="40">
        <v>0.028719548611105948</v>
      </c>
      <c r="H15" s="39"/>
      <c r="I15" s="40">
        <v>0.2722569444444445</v>
      </c>
      <c r="J15" s="39"/>
      <c r="K15" s="40"/>
      <c r="L15" s="41">
        <f t="shared" si="0"/>
        <v>0.5341362152777727</v>
      </c>
      <c r="M15" s="40">
        <f t="shared" si="1"/>
        <v>0.005999814814819038</v>
      </c>
    </row>
    <row r="16" spans="1:13" ht="15">
      <c r="A16" s="99" t="s">
        <v>76</v>
      </c>
      <c r="B16" s="62" t="s">
        <v>306</v>
      </c>
      <c r="C16" s="38" t="s">
        <v>426</v>
      </c>
      <c r="D16" s="39"/>
      <c r="E16" s="40">
        <v>0.2331597222222222</v>
      </c>
      <c r="F16" s="39"/>
      <c r="G16" s="40">
        <v>0.029713749999993676</v>
      </c>
      <c r="H16" s="39"/>
      <c r="I16" s="40">
        <v>0.2737384259259259</v>
      </c>
      <c r="J16" s="39"/>
      <c r="K16" s="40"/>
      <c r="L16" s="41">
        <f t="shared" si="0"/>
        <v>0.5366118981481418</v>
      </c>
      <c r="M16" s="40">
        <f t="shared" si="1"/>
        <v>0.008475497685188182</v>
      </c>
    </row>
    <row r="17" spans="1:13" ht="15">
      <c r="A17" s="99" t="s">
        <v>99</v>
      </c>
      <c r="B17" s="62" t="s">
        <v>328</v>
      </c>
      <c r="C17" s="38" t="s">
        <v>428</v>
      </c>
      <c r="D17" s="39"/>
      <c r="E17" s="40">
        <v>0.2331597222222222</v>
      </c>
      <c r="F17" s="39"/>
      <c r="G17" s="40">
        <v>0.027917291666659586</v>
      </c>
      <c r="H17" s="39"/>
      <c r="I17" s="40">
        <v>0.27568287037037037</v>
      </c>
      <c r="J17" s="39"/>
      <c r="K17" s="40"/>
      <c r="L17" s="41">
        <f t="shared" si="0"/>
        <v>0.5367598842592521</v>
      </c>
      <c r="M17" s="40">
        <f t="shared" si="1"/>
        <v>0.008623483796298514</v>
      </c>
    </row>
    <row r="18" spans="1:13" ht="15">
      <c r="A18" s="99" t="s">
        <v>93</v>
      </c>
      <c r="B18" s="62" t="s">
        <v>172</v>
      </c>
      <c r="C18" s="38" t="s">
        <v>28</v>
      </c>
      <c r="D18" s="39"/>
      <c r="E18" s="40">
        <v>0.23296296296296298</v>
      </c>
      <c r="F18" s="39"/>
      <c r="G18" s="40">
        <v>0.0278991898148098</v>
      </c>
      <c r="H18" s="39"/>
      <c r="I18" s="40">
        <v>0.2793402777777778</v>
      </c>
      <c r="J18" s="39"/>
      <c r="K18" s="40"/>
      <c r="L18" s="41">
        <f t="shared" si="0"/>
        <v>0.5402024305555506</v>
      </c>
      <c r="M18" s="40">
        <f t="shared" si="1"/>
        <v>0.012066030092596991</v>
      </c>
    </row>
    <row r="19" spans="1:14" ht="15">
      <c r="A19" s="99" t="s">
        <v>98</v>
      </c>
      <c r="B19" s="62" t="s">
        <v>318</v>
      </c>
      <c r="C19" s="38" t="s">
        <v>431</v>
      </c>
      <c r="D19" s="39"/>
      <c r="E19" s="40">
        <v>0.2331597222222222</v>
      </c>
      <c r="F19" s="39"/>
      <c r="G19" s="40">
        <v>0.02780236111110755</v>
      </c>
      <c r="H19" s="39"/>
      <c r="I19" s="40">
        <v>0.28024305555555556</v>
      </c>
      <c r="J19" s="39"/>
      <c r="K19" s="40"/>
      <c r="L19" s="41">
        <f t="shared" si="0"/>
        <v>0.5412051388888853</v>
      </c>
      <c r="M19" s="40">
        <f t="shared" si="1"/>
        <v>0.013068738425931703</v>
      </c>
      <c r="N19" s="128"/>
    </row>
    <row r="20" spans="1:14" ht="15">
      <c r="A20" s="99" t="s">
        <v>68</v>
      </c>
      <c r="B20" s="62" t="s">
        <v>212</v>
      </c>
      <c r="C20" s="38" t="s">
        <v>427</v>
      </c>
      <c r="D20" s="39"/>
      <c r="E20" s="40">
        <v>0.2331597222222222</v>
      </c>
      <c r="F20" s="39"/>
      <c r="G20" s="40">
        <v>0.027776087962956914</v>
      </c>
      <c r="H20" s="39"/>
      <c r="I20" s="40">
        <v>0.2846990740740741</v>
      </c>
      <c r="J20" s="39"/>
      <c r="K20" s="40"/>
      <c r="L20" s="41">
        <f t="shared" si="0"/>
        <v>0.5456348842592531</v>
      </c>
      <c r="M20" s="40">
        <f t="shared" si="1"/>
        <v>0.01749848379629948</v>
      </c>
      <c r="N20" s="128"/>
    </row>
    <row r="21" spans="1:14" ht="15">
      <c r="A21" s="99" t="s">
        <v>97</v>
      </c>
      <c r="B21" s="62" t="s">
        <v>324</v>
      </c>
      <c r="C21" s="38" t="s">
        <v>430</v>
      </c>
      <c r="D21" s="39"/>
      <c r="E21" s="40">
        <v>0.2331597222222222</v>
      </c>
      <c r="F21" s="39"/>
      <c r="G21" s="40">
        <v>0.03007855324073555</v>
      </c>
      <c r="H21" s="39"/>
      <c r="I21" s="40">
        <v>0.2910300925925926</v>
      </c>
      <c r="J21" s="39"/>
      <c r="K21" s="40"/>
      <c r="L21" s="41">
        <f t="shared" si="0"/>
        <v>0.5542683680555504</v>
      </c>
      <c r="M21" s="40">
        <f t="shared" si="1"/>
        <v>0.026131967592596728</v>
      </c>
      <c r="N21" s="128"/>
    </row>
    <row r="22" spans="1:14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128"/>
    </row>
    <row r="25" spans="5:14" ht="12.75">
      <c r="E25" s="37"/>
      <c r="G25" s="132"/>
      <c r="N25" s="36"/>
    </row>
    <row r="26" spans="5:7" ht="12.75">
      <c r="E26" s="37"/>
      <c r="G26" s="132"/>
    </row>
    <row r="27" spans="5:7" ht="12.75">
      <c r="E27" s="37"/>
      <c r="G27" s="132"/>
    </row>
    <row r="28" spans="5:7" ht="12.75">
      <c r="E28" s="37"/>
      <c r="G28" s="132"/>
    </row>
    <row r="29" spans="5:14" ht="12.75">
      <c r="E29" s="37"/>
      <c r="G29" s="132"/>
      <c r="N29" s="36"/>
    </row>
    <row r="30" spans="5:14" ht="12.75">
      <c r="E30" s="37"/>
      <c r="G30" s="132"/>
      <c r="N30" s="36"/>
    </row>
    <row r="31" spans="5:14" ht="12.75">
      <c r="E31" s="37"/>
      <c r="G31" s="132"/>
      <c r="N31" s="36"/>
    </row>
    <row r="32" spans="5:14" ht="12.75">
      <c r="E32" s="37"/>
      <c r="G32" s="132"/>
      <c r="N32" s="36"/>
    </row>
    <row r="33" spans="5:14" ht="12.75">
      <c r="E33" s="37"/>
      <c r="G33" s="132"/>
      <c r="N33" s="36"/>
    </row>
    <row r="34" spans="5:14" ht="12.75">
      <c r="E34" s="37"/>
      <c r="G34" s="132"/>
      <c r="N34" s="36"/>
    </row>
    <row r="35" spans="5:14" ht="12.75">
      <c r="E35" s="37"/>
      <c r="G35" s="132"/>
      <c r="N35" s="36"/>
    </row>
    <row r="36" spans="5:14" ht="12.75">
      <c r="E36" s="37"/>
      <c r="G36" s="132"/>
      <c r="N36" s="36"/>
    </row>
    <row r="37" spans="5:14" ht="12.75">
      <c r="E37" s="37"/>
      <c r="G37" s="132"/>
      <c r="N37" s="36"/>
    </row>
    <row r="38" ht="12.75">
      <c r="N38" s="36"/>
    </row>
    <row r="39" ht="12.75">
      <c r="N39" s="36"/>
    </row>
    <row r="40" ht="12.75">
      <c r="N40" s="36"/>
    </row>
    <row r="41" ht="12.75">
      <c r="N41" s="36"/>
    </row>
    <row r="45" ht="12.75">
      <c r="N45" s="36"/>
    </row>
    <row r="46" spans="1:14" ht="12.75">
      <c r="A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36"/>
    </row>
    <row r="47" spans="1:14" ht="12.75">
      <c r="A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36"/>
    </row>
    <row r="48" spans="1:14" ht="12.75">
      <c r="A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36"/>
    </row>
    <row r="49" spans="1:14" ht="12.75">
      <c r="A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36"/>
    </row>
    <row r="50" spans="1:14" ht="12.75">
      <c r="A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36"/>
    </row>
    <row r="51" spans="1:14" ht="12.75">
      <c r="A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36"/>
    </row>
    <row r="52" spans="1:14" ht="12.75">
      <c r="A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36"/>
    </row>
    <row r="53" spans="1:14" ht="12.75">
      <c r="A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36"/>
    </row>
    <row r="54" spans="1:14" ht="12.75">
      <c r="A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36"/>
    </row>
    <row r="55" spans="1:14" ht="12.75">
      <c r="A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36"/>
    </row>
    <row r="56" ht="12.75">
      <c r="N56" s="36"/>
    </row>
    <row r="57" ht="12.75">
      <c r="N57" s="36"/>
    </row>
    <row r="58" ht="12.75">
      <c r="N58" s="36"/>
    </row>
    <row r="59" ht="12.75">
      <c r="N59" s="36"/>
    </row>
    <row r="60" ht="12.75">
      <c r="N60" s="36"/>
    </row>
    <row r="64" ht="12.75">
      <c r="N64" s="36"/>
    </row>
    <row r="65" ht="12.75">
      <c r="N65" s="36"/>
    </row>
    <row r="66" ht="12.75">
      <c r="N66" s="36"/>
    </row>
    <row r="67" ht="12.75">
      <c r="N67" s="36"/>
    </row>
    <row r="68" spans="1:14" ht="6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/>
    </row>
    <row r="69" spans="1:14" ht="12.75">
      <c r="A69" s="4"/>
      <c r="B69" s="4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/>
    </row>
    <row r="70" spans="1:14" ht="12.75">
      <c r="A70" s="4"/>
      <c r="B70" s="4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/>
    </row>
    <row r="71" spans="1:14" ht="12.75">
      <c r="A71" s="4"/>
      <c r="B71" s="4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/>
    </row>
    <row r="72" spans="1:14" ht="12.75">
      <c r="A72" s="4"/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/>
    </row>
    <row r="73" spans="1:14" ht="12.75">
      <c r="A73" s="4"/>
      <c r="B73" s="4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/>
    </row>
    <row r="74" spans="1:14" ht="12.75">
      <c r="A74" s="4"/>
      <c r="B74" s="4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/>
    </row>
    <row r="75" spans="1:14" ht="12.75">
      <c r="A75" s="4"/>
      <c r="B75" s="4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/>
    </row>
    <row r="76" spans="1:14" ht="12.75">
      <c r="A76" s="4"/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/>
    </row>
    <row r="77" spans="1:14" ht="12.75">
      <c r="A77" s="4"/>
      <c r="B77" s="4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/>
    </row>
    <row r="78" spans="1:14" ht="12.75">
      <c r="A78" s="4"/>
      <c r="B78" s="4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/>
    </row>
    <row r="79" spans="1:14" ht="12.75">
      <c r="A79" s="4"/>
      <c r="B79" s="4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/>
    </row>
    <row r="80" spans="1:14" ht="12.75">
      <c r="A80" s="4"/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/>
    </row>
    <row r="81" spans="1:14" ht="12.75">
      <c r="A81" s="4"/>
      <c r="B81" s="4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/>
    </row>
    <row r="82" spans="1:14" ht="12.75">
      <c r="A82" s="4"/>
      <c r="B82" s="4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/>
    </row>
    <row r="83" spans="1:14" ht="12.75">
      <c r="A83" s="4"/>
      <c r="B83" s="4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/>
    </row>
    <row r="84" spans="1:14" ht="12.75">
      <c r="A84" s="4"/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/>
    </row>
    <row r="85" spans="1:14" ht="12.75">
      <c r="A85" s="4"/>
      <c r="B85" s="4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/>
    </row>
    <row r="86" spans="1:14" ht="12.75">
      <c r="A86" s="4"/>
      <c r="B86" s="4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/>
    </row>
    <row r="87" spans="1:14" ht="6" customHeight="1">
      <c r="A87" s="195" t="s">
        <v>19</v>
      </c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/>
    </row>
    <row r="88" spans="1:14" ht="11.25" customHeight="1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/>
    </row>
  </sheetData>
  <sheetProtection/>
  <mergeCells count="6">
    <mergeCell ref="A87:M88"/>
    <mergeCell ref="C3:K3"/>
    <mergeCell ref="A1:M1"/>
    <mergeCell ref="A2:M2"/>
    <mergeCell ref="A5:M5"/>
    <mergeCell ref="A10:M10"/>
  </mergeCells>
  <printOptions/>
  <pageMargins left="0.5905511811023623" right="0.4724409448818898" top="0.31496062992125984" bottom="0.31496062992125984" header="0.2362204724409449" footer="0.1968503937007874"/>
  <pageSetup horizontalDpi="300" verticalDpi="300" orientation="portrait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01"/>
  <sheetViews>
    <sheetView zoomScale="85" zoomScaleNormal="85" zoomScalePageLayoutView="0" workbookViewId="0" topLeftCell="A1">
      <selection activeCell="A1" sqref="A1:K1"/>
    </sheetView>
  </sheetViews>
  <sheetFormatPr defaultColWidth="9.140625" defaultRowHeight="12.75"/>
  <cols>
    <col min="1" max="1" width="22.7109375" style="43" customWidth="1"/>
    <col min="2" max="3" width="9.8515625" style="43" customWidth="1"/>
    <col min="4" max="4" width="10.00390625" style="43" customWidth="1"/>
    <col min="5" max="6" width="9.8515625" style="43" customWidth="1"/>
    <col min="7" max="7" width="10.00390625" style="43" customWidth="1"/>
    <col min="8" max="8" width="9.8515625" style="43" customWidth="1"/>
    <col min="9" max="9" width="8.421875" style="43" customWidth="1"/>
    <col min="10" max="10" width="9.8515625" style="43" customWidth="1"/>
    <col min="11" max="11" width="11.00390625" style="43" customWidth="1"/>
    <col min="12" max="12" width="4.421875" style="43" customWidth="1"/>
    <col min="13" max="13" width="7.00390625" style="42" customWidth="1"/>
    <col min="14" max="14" width="12.7109375" style="42" customWidth="1"/>
    <col min="15" max="15" width="19.00390625" style="42" bestFit="1" customWidth="1"/>
    <col min="16" max="16" width="28.7109375" style="42" customWidth="1"/>
    <col min="17" max="17" width="13.140625" style="42" customWidth="1"/>
    <col min="18" max="18" width="12.57421875" style="42" customWidth="1"/>
    <col min="19" max="19" width="26.00390625" style="42" customWidth="1"/>
    <col min="20" max="25" width="9.140625" style="42" customWidth="1"/>
    <col min="26" max="16384" width="9.140625" style="42" customWidth="1"/>
  </cols>
  <sheetData>
    <row r="1" spans="1:19" ht="26.25">
      <c r="A1" s="218" t="str">
        <f>CTRL!B7</f>
        <v>R E G I O N E M   O R L I C K A   L A N Š K R O U N   2 0 1 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 t="str">
        <f>CTRL!B7</f>
        <v>R E G I O N E M   O R L I C K A   L A N Š K R O U N   2 0 1 2</v>
      </c>
      <c r="M1" s="218"/>
      <c r="N1" s="218"/>
      <c r="O1" s="218"/>
      <c r="P1" s="218"/>
      <c r="Q1" s="218"/>
      <c r="R1" s="218"/>
      <c r="S1" s="218"/>
    </row>
    <row r="2" spans="1:19" ht="18.75">
      <c r="A2" s="219" t="str">
        <f>CTRL!B8</f>
        <v>26. ročník mezinárodního cyklistického závodu juniorů / 26th annual of international cycling race of juniors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19" t="str">
        <f>CTRL!B8</f>
        <v>26. ročník mezinárodního cyklistického závodu juniorů / 26th annual of international cycling race of juniors</v>
      </c>
      <c r="M2" s="220"/>
      <c r="N2" s="220"/>
      <c r="O2" s="220"/>
      <c r="P2" s="220"/>
      <c r="Q2" s="220"/>
      <c r="R2" s="220"/>
      <c r="S2" s="220"/>
    </row>
    <row r="3" spans="2:19" ht="15.75">
      <c r="B3" s="221"/>
      <c r="C3" s="221"/>
      <c r="D3" s="221"/>
      <c r="E3" s="221"/>
      <c r="F3" s="221"/>
      <c r="G3" s="44"/>
      <c r="H3" s="44"/>
      <c r="I3" s="44"/>
      <c r="J3" s="44"/>
      <c r="K3" s="45" t="s">
        <v>223</v>
      </c>
      <c r="M3" s="221"/>
      <c r="N3" s="221"/>
      <c r="O3" s="221"/>
      <c r="P3" s="221"/>
      <c r="Q3" s="221"/>
      <c r="R3" s="44"/>
      <c r="S3" s="45" t="s">
        <v>224</v>
      </c>
    </row>
    <row r="4" spans="1:19" ht="12.75">
      <c r="A4" s="46" t="s">
        <v>424</v>
      </c>
      <c r="K4" s="45" t="s">
        <v>205</v>
      </c>
      <c r="L4" s="46" t="s">
        <v>424</v>
      </c>
      <c r="M4" s="43"/>
      <c r="N4" s="43"/>
      <c r="O4" s="43"/>
      <c r="P4" s="43"/>
      <c r="Q4" s="43"/>
      <c r="R4" s="43"/>
      <c r="S4" s="45" t="s">
        <v>205</v>
      </c>
    </row>
    <row r="5" spans="1:19" ht="21">
      <c r="A5" s="213" t="str">
        <f>"C E N Y   "&amp;MID(CTRL!B9,1,1)&amp;" "&amp;MID(CTRL!B9,2,1)&amp;" "&amp;MID(CTRL!B9,3,1)&amp;" "&amp;MID(CTRL!B9,4,1)&amp;" /   P R I Z E   L I S T   "&amp;MID(CTRL!B9,1,1)&amp;" "&amp;MID(CTRL!B9,2,1)&amp;" "&amp;MID(CTRL!B9,3,1)&amp;" "&amp;MID(CTRL!B9,4,1)</f>
        <v>C E N Y   2 0 1 2 /   P R I Z E   L I S T   2 0 1 2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3" t="s">
        <v>132</v>
      </c>
      <c r="M5" s="214"/>
      <c r="N5" s="214"/>
      <c r="O5" s="214"/>
      <c r="P5" s="214"/>
      <c r="Q5" s="214"/>
      <c r="R5" s="214"/>
      <c r="S5" s="214"/>
    </row>
    <row r="6" s="43" customFormat="1" ht="13.5" thickBot="1"/>
    <row r="7" spans="1:25" s="43" customFormat="1" ht="15">
      <c r="A7" s="215" t="s">
        <v>133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123"/>
      <c r="M7" s="123" t="s">
        <v>1</v>
      </c>
      <c r="N7" s="123" t="s">
        <v>2</v>
      </c>
      <c r="O7" s="123" t="s">
        <v>3</v>
      </c>
      <c r="P7" s="123" t="s">
        <v>4</v>
      </c>
      <c r="Q7" s="123" t="s">
        <v>5</v>
      </c>
      <c r="R7" s="123" t="s">
        <v>113</v>
      </c>
      <c r="S7" s="123" t="s">
        <v>134</v>
      </c>
      <c r="V7" s="123" t="s">
        <v>158</v>
      </c>
      <c r="W7" s="123" t="s">
        <v>159</v>
      </c>
      <c r="X7" s="123" t="s">
        <v>160</v>
      </c>
      <c r="Y7" s="123" t="s">
        <v>161</v>
      </c>
    </row>
    <row r="8" spans="1:25" s="43" customFormat="1" ht="15">
      <c r="A8" s="123" t="s">
        <v>0</v>
      </c>
      <c r="B8" s="216" t="s">
        <v>232</v>
      </c>
      <c r="C8" s="216"/>
      <c r="D8" s="216"/>
      <c r="E8" s="216"/>
      <c r="F8" s="216"/>
      <c r="G8" s="216"/>
      <c r="H8" s="216"/>
      <c r="I8" s="124"/>
      <c r="J8" s="124"/>
      <c r="K8" s="124"/>
      <c r="L8" s="127"/>
      <c r="M8" s="127" t="s">
        <v>9</v>
      </c>
      <c r="N8" s="127" t="s">
        <v>10</v>
      </c>
      <c r="O8" s="127" t="s">
        <v>11</v>
      </c>
      <c r="P8" s="127" t="s">
        <v>23</v>
      </c>
      <c r="Q8" s="127" t="s">
        <v>12</v>
      </c>
      <c r="R8" s="127" t="s">
        <v>136</v>
      </c>
      <c r="S8" s="127" t="s">
        <v>137</v>
      </c>
      <c r="V8" s="127"/>
      <c r="W8" s="127"/>
      <c r="X8" s="127"/>
      <c r="Y8" s="127"/>
    </row>
    <row r="9" spans="1:25" s="43" customFormat="1" ht="15.75" thickBot="1">
      <c r="A9" s="125" t="s">
        <v>8</v>
      </c>
      <c r="B9" s="217" t="s">
        <v>138</v>
      </c>
      <c r="C9" s="217"/>
      <c r="D9" s="217" t="s">
        <v>139</v>
      </c>
      <c r="E9" s="217"/>
      <c r="F9" s="217" t="s">
        <v>140</v>
      </c>
      <c r="G9" s="217"/>
      <c r="H9" s="217" t="s">
        <v>141</v>
      </c>
      <c r="I9" s="217"/>
      <c r="J9" s="124" t="s">
        <v>142</v>
      </c>
      <c r="K9" s="124" t="s">
        <v>143</v>
      </c>
      <c r="R9" s="42"/>
      <c r="V9" s="75">
        <f>C10</f>
        <v>0</v>
      </c>
      <c r="W9" s="75">
        <f>B10</f>
        <v>800</v>
      </c>
      <c r="X9" s="87">
        <v>4</v>
      </c>
      <c r="Y9" s="73">
        <f aca="true" t="shared" si="0" ref="Y9:Y40">SUMIF($V$9:$V$47,$X$9:$X$100,$W$9:$W$47)</f>
        <v>0</v>
      </c>
    </row>
    <row r="10" spans="1:25" s="43" customFormat="1" ht="15">
      <c r="A10" s="126" t="s">
        <v>101</v>
      </c>
      <c r="B10" s="47">
        <v>800</v>
      </c>
      <c r="C10" s="112"/>
      <c r="D10" s="47">
        <v>800</v>
      </c>
      <c r="E10" s="112"/>
      <c r="F10" s="47">
        <v>800</v>
      </c>
      <c r="G10" s="112"/>
      <c r="H10" s="47">
        <v>800</v>
      </c>
      <c r="I10" s="112"/>
      <c r="J10" s="48">
        <f>SUM(B10,D10,F10,H10)</f>
        <v>3200</v>
      </c>
      <c r="K10" s="222">
        <f>SUM(J10:J12)</f>
        <v>6000</v>
      </c>
      <c r="L10" s="215" t="s">
        <v>144</v>
      </c>
      <c r="M10" s="215"/>
      <c r="N10" s="215"/>
      <c r="O10" s="215"/>
      <c r="P10" s="215"/>
      <c r="Q10" s="215"/>
      <c r="R10" s="215"/>
      <c r="S10" s="215"/>
      <c r="V10" s="75">
        <f>C11</f>
        <v>0</v>
      </c>
      <c r="W10" s="75">
        <f>B11</f>
        <v>500</v>
      </c>
      <c r="X10" s="87">
        <v>115</v>
      </c>
      <c r="Y10" s="73">
        <f t="shared" si="0"/>
        <v>0</v>
      </c>
    </row>
    <row r="11" spans="1:25" s="43" customFormat="1" ht="15">
      <c r="A11" s="126" t="s">
        <v>78</v>
      </c>
      <c r="B11" s="47">
        <v>500</v>
      </c>
      <c r="C11" s="112"/>
      <c r="D11" s="47">
        <v>500</v>
      </c>
      <c r="E11" s="112"/>
      <c r="F11" s="47">
        <v>500</v>
      </c>
      <c r="G11" s="112"/>
      <c r="H11" s="47">
        <v>500</v>
      </c>
      <c r="I11" s="112"/>
      <c r="J11" s="48">
        <f>SUM(B11,D11,F11,H11)</f>
        <v>2000</v>
      </c>
      <c r="K11" s="223"/>
      <c r="L11" s="124"/>
      <c r="M11" s="124"/>
      <c r="N11" s="124"/>
      <c r="O11" s="124"/>
      <c r="P11" s="124"/>
      <c r="Q11" s="124"/>
      <c r="R11" s="124"/>
      <c r="S11" s="124"/>
      <c r="V11" s="75">
        <f>C12</f>
        <v>0</v>
      </c>
      <c r="W11" s="75">
        <f>B12</f>
        <v>200</v>
      </c>
      <c r="X11" s="87">
        <v>31</v>
      </c>
      <c r="Y11" s="73">
        <f t="shared" si="0"/>
        <v>0</v>
      </c>
    </row>
    <row r="12" spans="1:25" s="43" customFormat="1" ht="15">
      <c r="A12" s="126" t="s">
        <v>96</v>
      </c>
      <c r="B12" s="47">
        <v>200</v>
      </c>
      <c r="C12" s="112"/>
      <c r="D12" s="47">
        <v>200</v>
      </c>
      <c r="E12" s="112"/>
      <c r="F12" s="47">
        <v>200</v>
      </c>
      <c r="G12" s="112"/>
      <c r="H12" s="47">
        <v>200</v>
      </c>
      <c r="I12" s="112"/>
      <c r="J12" s="48">
        <f>SUM(B12,D12,F12,H12)</f>
        <v>800</v>
      </c>
      <c r="K12" s="224"/>
      <c r="L12" s="225"/>
      <c r="M12" s="226"/>
      <c r="N12" s="228" t="e">
        <f>VLOOKUP(M12,STARTOVKA,2,0)</f>
        <v>#N/A</v>
      </c>
      <c r="O12" s="230" t="e">
        <f>VLOOKUP(M12,STARTOVKA,3,0)</f>
        <v>#N/A</v>
      </c>
      <c r="P12" s="228" t="e">
        <f>VLOOKUP(M12,STARTOVKA,4,0)</f>
        <v>#N/A</v>
      </c>
      <c r="Q12" s="228" t="e">
        <f>VLOOKUP(M12,STARTOVKA,5,0)</f>
        <v>#N/A</v>
      </c>
      <c r="R12" s="232" t="e">
        <f>VLOOKUP(M12,$X$9:$Y$22,2,0)</f>
        <v>#N/A</v>
      </c>
      <c r="S12" s="234"/>
      <c r="V12" s="75">
        <f>E10</f>
        <v>0</v>
      </c>
      <c r="W12" s="75">
        <f>D10</f>
        <v>800</v>
      </c>
      <c r="X12" s="87">
        <v>5</v>
      </c>
      <c r="Y12" s="73">
        <f t="shared" si="0"/>
        <v>0</v>
      </c>
    </row>
    <row r="13" spans="1:25" s="43" customFormat="1" ht="1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217"/>
      <c r="M13" s="227"/>
      <c r="N13" s="229"/>
      <c r="O13" s="231"/>
      <c r="P13" s="229"/>
      <c r="Q13" s="229"/>
      <c r="R13" s="233"/>
      <c r="S13" s="233"/>
      <c r="T13" s="49"/>
      <c r="V13" s="75">
        <f>E11</f>
        <v>0</v>
      </c>
      <c r="W13" s="75">
        <f>D11</f>
        <v>500</v>
      </c>
      <c r="X13" s="87">
        <v>75</v>
      </c>
      <c r="Y13" s="73">
        <f t="shared" si="0"/>
        <v>0</v>
      </c>
    </row>
    <row r="14" spans="12:25" s="43" customFormat="1" ht="13.5" thickBot="1">
      <c r="L14" s="225"/>
      <c r="M14" s="226"/>
      <c r="N14" s="228" t="e">
        <f>VLOOKUP(M14,STARTOVKA,2,0)</f>
        <v>#N/A</v>
      </c>
      <c r="O14" s="230" t="e">
        <f>VLOOKUP(M14,STARTOVKA,3,0)</f>
        <v>#N/A</v>
      </c>
      <c r="P14" s="228" t="e">
        <f>VLOOKUP(M14,STARTOVKA,4,0)</f>
        <v>#N/A</v>
      </c>
      <c r="Q14" s="228" t="e">
        <f>VLOOKUP(M14,STARTOVKA,5,0)</f>
        <v>#N/A</v>
      </c>
      <c r="R14" s="232" t="e">
        <f>VLOOKUP(M14,$X$9:$Y$22,2,0)</f>
        <v>#N/A</v>
      </c>
      <c r="S14" s="234"/>
      <c r="V14" s="75">
        <f>E12</f>
        <v>0</v>
      </c>
      <c r="W14" s="75">
        <f>D12</f>
        <v>200</v>
      </c>
      <c r="X14" s="87">
        <v>114</v>
      </c>
      <c r="Y14" s="73">
        <f t="shared" si="0"/>
        <v>0</v>
      </c>
    </row>
    <row r="15" spans="1:25" s="43" customFormat="1" ht="15">
      <c r="A15" s="215" t="s">
        <v>145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7"/>
      <c r="M15" s="227"/>
      <c r="N15" s="229"/>
      <c r="O15" s="231"/>
      <c r="P15" s="229"/>
      <c r="Q15" s="229"/>
      <c r="R15" s="233"/>
      <c r="S15" s="233"/>
      <c r="V15" s="75">
        <f>G10</f>
        <v>0</v>
      </c>
      <c r="W15" s="75">
        <f>F10</f>
        <v>800</v>
      </c>
      <c r="X15" s="87">
        <v>116</v>
      </c>
      <c r="Y15" s="73">
        <f t="shared" si="0"/>
        <v>0</v>
      </c>
    </row>
    <row r="16" spans="1:25" ht="15">
      <c r="A16" s="123" t="s">
        <v>0</v>
      </c>
      <c r="B16" s="216" t="s">
        <v>135</v>
      </c>
      <c r="C16" s="216"/>
      <c r="D16" s="216"/>
      <c r="E16" s="216"/>
      <c r="F16" s="216"/>
      <c r="G16" s="216"/>
      <c r="H16" s="216"/>
      <c r="I16" s="124"/>
      <c r="J16" s="124"/>
      <c r="K16" s="124"/>
      <c r="L16" s="225"/>
      <c r="M16" s="226"/>
      <c r="N16" s="228" t="e">
        <f>VLOOKUP(M16,STARTOVKA,2,0)</f>
        <v>#N/A</v>
      </c>
      <c r="O16" s="230" t="e">
        <f>VLOOKUP(M16,STARTOVKA,3,0)</f>
        <v>#N/A</v>
      </c>
      <c r="P16" s="228" t="e">
        <f>VLOOKUP(M16,STARTOVKA,4,0)</f>
        <v>#N/A</v>
      </c>
      <c r="Q16" s="228" t="e">
        <f>VLOOKUP(M16,STARTOVKA,5,0)</f>
        <v>#N/A</v>
      </c>
      <c r="R16" s="232" t="e">
        <f>VLOOKUP(M16,$X$9:$Y$22,2,0)</f>
        <v>#N/A</v>
      </c>
      <c r="S16" s="234"/>
      <c r="T16" s="43"/>
      <c r="V16" s="75">
        <f>G11</f>
        <v>0</v>
      </c>
      <c r="W16" s="75">
        <f>F11</f>
        <v>500</v>
      </c>
      <c r="X16" s="87">
        <v>112</v>
      </c>
      <c r="Y16" s="73">
        <f t="shared" si="0"/>
        <v>0</v>
      </c>
    </row>
    <row r="17" spans="1:25" s="43" customFormat="1" ht="15">
      <c r="A17" s="125" t="s">
        <v>8</v>
      </c>
      <c r="B17" s="124" t="s">
        <v>138</v>
      </c>
      <c r="C17" s="124"/>
      <c r="D17" s="124" t="s">
        <v>139</v>
      </c>
      <c r="E17" s="124"/>
      <c r="F17" s="124" t="s">
        <v>140</v>
      </c>
      <c r="G17" s="124"/>
      <c r="H17" s="124" t="s">
        <v>141</v>
      </c>
      <c r="I17" s="124"/>
      <c r="J17" s="124" t="s">
        <v>142</v>
      </c>
      <c r="K17" s="124" t="s">
        <v>143</v>
      </c>
      <c r="L17" s="217"/>
      <c r="M17" s="227"/>
      <c r="N17" s="229"/>
      <c r="O17" s="231"/>
      <c r="P17" s="229"/>
      <c r="Q17" s="229"/>
      <c r="R17" s="233"/>
      <c r="S17" s="233"/>
      <c r="V17" s="75">
        <f>G12</f>
        <v>0</v>
      </c>
      <c r="W17" s="75">
        <f>F12</f>
        <v>200</v>
      </c>
      <c r="X17" s="87">
        <v>61</v>
      </c>
      <c r="Y17" s="73">
        <f t="shared" si="0"/>
        <v>0</v>
      </c>
    </row>
    <row r="18" spans="1:25" s="43" customFormat="1" ht="15">
      <c r="A18" s="126" t="s">
        <v>39</v>
      </c>
      <c r="B18" s="47">
        <v>300</v>
      </c>
      <c r="C18" s="112"/>
      <c r="D18" s="47">
        <v>300</v>
      </c>
      <c r="E18" s="112"/>
      <c r="F18" s="47">
        <v>300</v>
      </c>
      <c r="G18" s="112"/>
      <c r="H18" s="47">
        <v>300</v>
      </c>
      <c r="I18" s="112"/>
      <c r="J18" s="48">
        <f>SUM(B18,D18,F18,H18,)</f>
        <v>1200</v>
      </c>
      <c r="K18" s="222">
        <f>SUM(J18:J21)</f>
        <v>4800</v>
      </c>
      <c r="L18" s="225"/>
      <c r="M18" s="226"/>
      <c r="N18" s="228" t="e">
        <f>VLOOKUP(M18,STARTOVKA,2,0)</f>
        <v>#N/A</v>
      </c>
      <c r="O18" s="230" t="e">
        <f>VLOOKUP(M18,STARTOVKA,3,0)</f>
        <v>#N/A</v>
      </c>
      <c r="P18" s="228" t="e">
        <f>VLOOKUP(M18,STARTOVKA,4,0)</f>
        <v>#N/A</v>
      </c>
      <c r="Q18" s="228" t="e">
        <f>VLOOKUP(M18,STARTOVKA,5,0)</f>
        <v>#N/A</v>
      </c>
      <c r="R18" s="232" t="e">
        <f>VLOOKUP(M18,$X$9:$Y$22,2,0)</f>
        <v>#N/A</v>
      </c>
      <c r="S18" s="234"/>
      <c r="V18" s="75">
        <f>I10</f>
        <v>0</v>
      </c>
      <c r="W18" s="75">
        <f>H10</f>
        <v>800</v>
      </c>
      <c r="X18" s="87">
        <v>72</v>
      </c>
      <c r="Y18" s="73">
        <f t="shared" si="0"/>
        <v>0</v>
      </c>
    </row>
    <row r="19" spans="1:25" s="43" customFormat="1" ht="15">
      <c r="A19" s="126" t="s">
        <v>206</v>
      </c>
      <c r="B19" s="47">
        <v>300</v>
      </c>
      <c r="C19" s="112"/>
      <c r="D19" s="47">
        <v>300</v>
      </c>
      <c r="E19" s="112"/>
      <c r="F19" s="47">
        <v>300</v>
      </c>
      <c r="G19" s="112"/>
      <c r="H19" s="47">
        <v>300</v>
      </c>
      <c r="I19" s="112"/>
      <c r="J19" s="48">
        <f>SUM(B19,D19,F19,H19,)</f>
        <v>1200</v>
      </c>
      <c r="K19" s="223"/>
      <c r="L19" s="217"/>
      <c r="M19" s="227"/>
      <c r="N19" s="229"/>
      <c r="O19" s="231"/>
      <c r="P19" s="229"/>
      <c r="Q19" s="229"/>
      <c r="R19" s="233"/>
      <c r="S19" s="233"/>
      <c r="V19" s="75">
        <f>I11</f>
        <v>0</v>
      </c>
      <c r="W19" s="75">
        <f>H11</f>
        <v>500</v>
      </c>
      <c r="X19" s="87">
        <v>83</v>
      </c>
      <c r="Y19" s="73">
        <f t="shared" si="0"/>
        <v>0</v>
      </c>
    </row>
    <row r="20" spans="1:25" s="43" customFormat="1" ht="15">
      <c r="A20" s="126" t="s">
        <v>207</v>
      </c>
      <c r="B20" s="47">
        <v>300</v>
      </c>
      <c r="C20" s="112"/>
      <c r="D20" s="47">
        <v>300</v>
      </c>
      <c r="E20" s="112"/>
      <c r="F20" s="47">
        <v>300</v>
      </c>
      <c r="G20" s="112"/>
      <c r="H20" s="47">
        <v>300</v>
      </c>
      <c r="I20" s="112"/>
      <c r="J20" s="48">
        <f>SUM(B20,D20,F20,H20,)</f>
        <v>1200</v>
      </c>
      <c r="K20" s="223"/>
      <c r="L20" s="225"/>
      <c r="M20" s="226"/>
      <c r="N20" s="228" t="e">
        <f>VLOOKUP(M20,STARTOVKA,2,0)</f>
        <v>#N/A</v>
      </c>
      <c r="O20" s="230" t="e">
        <f>VLOOKUP(M20,STARTOVKA,3,0)</f>
        <v>#N/A</v>
      </c>
      <c r="P20" s="228" t="e">
        <f>VLOOKUP(M20,STARTOVKA,4,0)</f>
        <v>#N/A</v>
      </c>
      <c r="Q20" s="228" t="e">
        <f>VLOOKUP(M20,STARTOVKA,5,0)</f>
        <v>#N/A</v>
      </c>
      <c r="R20" s="232" t="e">
        <f>VLOOKUP(M20,$X$9:$Y$22,2,0)</f>
        <v>#N/A</v>
      </c>
      <c r="S20" s="234"/>
      <c r="V20" s="75">
        <f>I12</f>
        <v>0</v>
      </c>
      <c r="W20" s="75">
        <f>H12</f>
        <v>200</v>
      </c>
      <c r="X20" s="87">
        <v>85</v>
      </c>
      <c r="Y20" s="73">
        <f t="shared" si="0"/>
        <v>0</v>
      </c>
    </row>
    <row r="21" spans="1:25" s="43" customFormat="1" ht="15">
      <c r="A21" s="126" t="s">
        <v>38</v>
      </c>
      <c r="B21" s="47">
        <v>300</v>
      </c>
      <c r="C21" s="112"/>
      <c r="D21" s="47">
        <v>300</v>
      </c>
      <c r="E21" s="112"/>
      <c r="F21" s="47">
        <v>300</v>
      </c>
      <c r="G21" s="112"/>
      <c r="H21" s="47">
        <v>300</v>
      </c>
      <c r="I21" s="112"/>
      <c r="J21" s="48">
        <f>SUM(B21,D21,F21,H21,)</f>
        <v>1200</v>
      </c>
      <c r="K21" s="224"/>
      <c r="L21" s="217"/>
      <c r="M21" s="227"/>
      <c r="N21" s="229"/>
      <c r="O21" s="231"/>
      <c r="P21" s="229"/>
      <c r="Q21" s="229"/>
      <c r="R21" s="233"/>
      <c r="S21" s="233"/>
      <c r="V21" s="75">
        <f>C18</f>
        <v>0</v>
      </c>
      <c r="W21" s="75">
        <f>B18</f>
        <v>300</v>
      </c>
      <c r="X21" s="87">
        <v>81</v>
      </c>
      <c r="Y21" s="73">
        <f t="shared" si="0"/>
        <v>0</v>
      </c>
    </row>
    <row r="22" spans="1:25" s="43" customFormat="1" ht="1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225"/>
      <c r="M22" s="226"/>
      <c r="N22" s="228" t="e">
        <f>VLOOKUP(M22,STARTOVKA,2,0)</f>
        <v>#N/A</v>
      </c>
      <c r="O22" s="230" t="e">
        <f>VLOOKUP(M22,STARTOVKA,3,0)</f>
        <v>#N/A</v>
      </c>
      <c r="P22" s="228" t="e">
        <f>VLOOKUP(M22,STARTOVKA,4,0)</f>
        <v>#N/A</v>
      </c>
      <c r="Q22" s="228" t="e">
        <f>VLOOKUP(M22,STARTOVKA,5,0)</f>
        <v>#N/A</v>
      </c>
      <c r="R22" s="232" t="e">
        <f>VLOOKUP(M22,$X$9:$Y$22,2,0)</f>
        <v>#N/A</v>
      </c>
      <c r="S22" s="234"/>
      <c r="V22" s="75">
        <f>C19</f>
        <v>0</v>
      </c>
      <c r="W22" s="75">
        <f>B19</f>
        <v>300</v>
      </c>
      <c r="X22" s="87">
        <v>63</v>
      </c>
      <c r="Y22" s="73">
        <f t="shared" si="0"/>
        <v>0</v>
      </c>
    </row>
    <row r="23" spans="12:25" s="43" customFormat="1" ht="13.5" thickBot="1">
      <c r="L23" s="217"/>
      <c r="M23" s="227"/>
      <c r="N23" s="229"/>
      <c r="O23" s="231"/>
      <c r="P23" s="229"/>
      <c r="Q23" s="229"/>
      <c r="R23" s="233"/>
      <c r="S23" s="233"/>
      <c r="V23" s="75">
        <f>C20</f>
        <v>0</v>
      </c>
      <c r="W23" s="75">
        <f>B20</f>
        <v>300</v>
      </c>
      <c r="X23" s="87">
        <v>1</v>
      </c>
      <c r="Y23" s="73">
        <f t="shared" si="0"/>
        <v>0</v>
      </c>
    </row>
    <row r="24" spans="1:25" s="43" customFormat="1" ht="15">
      <c r="A24" s="215" t="s">
        <v>146</v>
      </c>
      <c r="B24" s="215"/>
      <c r="C24" s="215"/>
      <c r="D24" s="215"/>
      <c r="L24" s="225"/>
      <c r="M24" s="226"/>
      <c r="N24" s="228" t="e">
        <f>VLOOKUP(M24,STARTOVKA,2,0)</f>
        <v>#N/A</v>
      </c>
      <c r="O24" s="230" t="e">
        <f>VLOOKUP(M24,STARTOVKA,3,0)</f>
        <v>#N/A</v>
      </c>
      <c r="P24" s="228" t="e">
        <f>VLOOKUP(M24,STARTOVKA,4,0)</f>
        <v>#N/A</v>
      </c>
      <c r="Q24" s="228" t="e">
        <f>VLOOKUP(M24,STARTOVKA,5,0)</f>
        <v>#N/A</v>
      </c>
      <c r="R24" s="232" t="e">
        <f>VLOOKUP(M24,$X$9:$Y$22,2,0)</f>
        <v>#N/A</v>
      </c>
      <c r="S24" s="234"/>
      <c r="V24" s="75">
        <f>C21</f>
        <v>0</v>
      </c>
      <c r="W24" s="75">
        <f>B21</f>
        <v>300</v>
      </c>
      <c r="X24" s="87">
        <v>2</v>
      </c>
      <c r="Y24" s="73">
        <f t="shared" si="0"/>
        <v>0</v>
      </c>
    </row>
    <row r="25" spans="1:25" s="43" customFormat="1" ht="15">
      <c r="A25" s="124"/>
      <c r="B25" s="124"/>
      <c r="C25" s="124"/>
      <c r="D25" s="124" t="s">
        <v>136</v>
      </c>
      <c r="L25" s="217"/>
      <c r="M25" s="227"/>
      <c r="N25" s="229"/>
      <c r="O25" s="231"/>
      <c r="P25" s="229"/>
      <c r="Q25" s="229"/>
      <c r="R25" s="233"/>
      <c r="S25" s="233"/>
      <c r="V25" s="75">
        <f>E18</f>
        <v>0</v>
      </c>
      <c r="W25" s="75">
        <f>D18</f>
        <v>300</v>
      </c>
      <c r="X25" s="87">
        <v>3</v>
      </c>
      <c r="Y25" s="73">
        <f t="shared" si="0"/>
        <v>0</v>
      </c>
    </row>
    <row r="26" spans="1:25" s="43" customFormat="1" ht="15">
      <c r="A26" s="126" t="s">
        <v>101</v>
      </c>
      <c r="B26" s="47">
        <v>3000</v>
      </c>
      <c r="C26" s="7"/>
      <c r="D26" s="235">
        <f>SUM(B26:B35)</f>
        <v>10000</v>
      </c>
      <c r="L26" s="225"/>
      <c r="M26" s="226"/>
      <c r="N26" s="228" t="e">
        <f>VLOOKUP(M26,STARTOVKA,2,0)</f>
        <v>#N/A</v>
      </c>
      <c r="O26" s="230" t="e">
        <f>VLOOKUP(M26,STARTOVKA,3,0)</f>
        <v>#N/A</v>
      </c>
      <c r="P26" s="228" t="e">
        <f>VLOOKUP(M26,STARTOVKA,4,0)</f>
        <v>#N/A</v>
      </c>
      <c r="Q26" s="228" t="e">
        <f>VLOOKUP(M26,STARTOVKA,5,0)</f>
        <v>#N/A</v>
      </c>
      <c r="R26" s="232" t="e">
        <f>VLOOKUP(M26,$X$9:$Y$22,2,0)</f>
        <v>#N/A</v>
      </c>
      <c r="S26" s="234"/>
      <c r="V26" s="75">
        <f>E19</f>
        <v>0</v>
      </c>
      <c r="W26" s="75">
        <f>D19</f>
        <v>300</v>
      </c>
      <c r="X26" s="87">
        <v>6</v>
      </c>
      <c r="Y26" s="73">
        <f t="shared" si="0"/>
        <v>0</v>
      </c>
    </row>
    <row r="27" spans="1:25" s="43" customFormat="1" ht="15">
      <c r="A27" s="126" t="s">
        <v>78</v>
      </c>
      <c r="B27" s="47">
        <v>1500</v>
      </c>
      <c r="C27" s="7"/>
      <c r="D27" s="236"/>
      <c r="E27" s="50"/>
      <c r="L27" s="217"/>
      <c r="M27" s="227"/>
      <c r="N27" s="229"/>
      <c r="O27" s="231"/>
      <c r="P27" s="229"/>
      <c r="Q27" s="229"/>
      <c r="R27" s="233"/>
      <c r="S27" s="233"/>
      <c r="V27" s="75">
        <f>E20</f>
        <v>0</v>
      </c>
      <c r="W27" s="75">
        <f>D20</f>
        <v>300</v>
      </c>
      <c r="X27" s="87">
        <v>7</v>
      </c>
      <c r="Y27" s="73">
        <f t="shared" si="0"/>
        <v>0</v>
      </c>
    </row>
    <row r="28" spans="1:25" ht="15">
      <c r="A28" s="126" t="s">
        <v>96</v>
      </c>
      <c r="B28" s="47">
        <v>1000</v>
      </c>
      <c r="C28" s="7"/>
      <c r="D28" s="236"/>
      <c r="E28" s="51"/>
      <c r="L28" s="225"/>
      <c r="M28" s="226"/>
      <c r="N28" s="228" t="e">
        <f>VLOOKUP(M28,STARTOVKA,2,0)</f>
        <v>#N/A</v>
      </c>
      <c r="O28" s="230" t="e">
        <f>VLOOKUP(M28,STARTOVKA,3,0)</f>
        <v>#N/A</v>
      </c>
      <c r="P28" s="228" t="e">
        <f>VLOOKUP(M28,STARTOVKA,4,0)</f>
        <v>#N/A</v>
      </c>
      <c r="Q28" s="228" t="e">
        <f>VLOOKUP(M28,STARTOVKA,5,0)</f>
        <v>#N/A</v>
      </c>
      <c r="R28" s="232" t="e">
        <f>VLOOKUP(M28,$X$9:$Y$22,2,0)</f>
        <v>#N/A</v>
      </c>
      <c r="S28" s="234"/>
      <c r="V28" s="75">
        <f>E21</f>
        <v>0</v>
      </c>
      <c r="W28" s="75">
        <f>D21</f>
        <v>300</v>
      </c>
      <c r="X28" s="87">
        <v>11</v>
      </c>
      <c r="Y28" s="73">
        <f t="shared" si="0"/>
        <v>0</v>
      </c>
    </row>
    <row r="29" spans="1:25" ht="15">
      <c r="A29" s="126" t="s">
        <v>100</v>
      </c>
      <c r="B29" s="47">
        <v>900</v>
      </c>
      <c r="C29" s="7"/>
      <c r="D29" s="236"/>
      <c r="E29" s="52"/>
      <c r="L29" s="217"/>
      <c r="M29" s="227"/>
      <c r="N29" s="229"/>
      <c r="O29" s="231"/>
      <c r="P29" s="229"/>
      <c r="Q29" s="229"/>
      <c r="R29" s="233"/>
      <c r="S29" s="233"/>
      <c r="V29" s="76">
        <f>G18</f>
        <v>0</v>
      </c>
      <c r="W29" s="76">
        <f>F18</f>
        <v>300</v>
      </c>
      <c r="X29" s="87">
        <v>12</v>
      </c>
      <c r="Y29" s="73">
        <f t="shared" si="0"/>
        <v>0</v>
      </c>
    </row>
    <row r="30" spans="1:25" ht="15">
      <c r="A30" s="126" t="s">
        <v>76</v>
      </c>
      <c r="B30" s="47">
        <v>800</v>
      </c>
      <c r="C30" s="7"/>
      <c r="D30" s="236"/>
      <c r="E30" s="52"/>
      <c r="L30" s="225"/>
      <c r="M30" s="226"/>
      <c r="N30" s="228" t="e">
        <f>VLOOKUP(M30,STARTOVKA,2,0)</f>
        <v>#N/A</v>
      </c>
      <c r="O30" s="230" t="e">
        <f>VLOOKUP(M30,STARTOVKA,3,0)</f>
        <v>#N/A</v>
      </c>
      <c r="P30" s="228" t="e">
        <f>VLOOKUP(M30,STARTOVKA,4,0)</f>
        <v>#N/A</v>
      </c>
      <c r="Q30" s="228" t="e">
        <f>VLOOKUP(M30,STARTOVKA,5,0)</f>
        <v>#N/A</v>
      </c>
      <c r="R30" s="232" t="e">
        <f>VLOOKUP(M30,$X$9:$Y$22,2,0)</f>
        <v>#N/A</v>
      </c>
      <c r="S30" s="234"/>
      <c r="V30" s="76">
        <f>G19</f>
        <v>0</v>
      </c>
      <c r="W30" s="76">
        <f>F19</f>
        <v>300</v>
      </c>
      <c r="X30" s="87">
        <v>13</v>
      </c>
      <c r="Y30" s="73">
        <f t="shared" si="0"/>
        <v>0</v>
      </c>
    </row>
    <row r="31" spans="1:25" s="43" customFormat="1" ht="15">
      <c r="A31" s="126" t="s">
        <v>99</v>
      </c>
      <c r="B31" s="47">
        <v>700</v>
      </c>
      <c r="C31" s="7"/>
      <c r="D31" s="236"/>
      <c r="E31" s="52"/>
      <c r="L31" s="217"/>
      <c r="M31" s="227"/>
      <c r="N31" s="229"/>
      <c r="O31" s="231"/>
      <c r="P31" s="229"/>
      <c r="Q31" s="229"/>
      <c r="R31" s="233"/>
      <c r="S31" s="233"/>
      <c r="V31" s="76">
        <f>G20</f>
        <v>0</v>
      </c>
      <c r="W31" s="76">
        <f>F20</f>
        <v>300</v>
      </c>
      <c r="X31" s="87">
        <v>14</v>
      </c>
      <c r="Y31" s="73">
        <f t="shared" si="0"/>
        <v>0</v>
      </c>
    </row>
    <row r="32" spans="1:25" ht="15">
      <c r="A32" s="126" t="s">
        <v>93</v>
      </c>
      <c r="B32" s="47">
        <v>600</v>
      </c>
      <c r="C32" s="7"/>
      <c r="D32" s="236"/>
      <c r="E32" s="52"/>
      <c r="L32" s="225"/>
      <c r="M32" s="226"/>
      <c r="N32" s="228" t="e">
        <f>VLOOKUP(M32,STARTOVKA,2,0)</f>
        <v>#N/A</v>
      </c>
      <c r="O32" s="230" t="e">
        <f>VLOOKUP(M32,STARTOVKA,3,0)</f>
        <v>#N/A</v>
      </c>
      <c r="P32" s="228" t="e">
        <f>VLOOKUP(M32,STARTOVKA,4,0)</f>
        <v>#N/A</v>
      </c>
      <c r="Q32" s="228" t="e">
        <f>VLOOKUP(M32,STARTOVKA,5,0)</f>
        <v>#N/A</v>
      </c>
      <c r="R32" s="232" t="e">
        <f>VLOOKUP(M32,$X$9:$Y$22,2,0)</f>
        <v>#N/A</v>
      </c>
      <c r="S32" s="234"/>
      <c r="V32" s="76">
        <f>G21</f>
        <v>0</v>
      </c>
      <c r="W32" s="76">
        <f>F21</f>
        <v>300</v>
      </c>
      <c r="X32" s="87">
        <v>15</v>
      </c>
      <c r="Y32" s="73">
        <f t="shared" si="0"/>
        <v>0</v>
      </c>
    </row>
    <row r="33" spans="1:25" ht="15">
      <c r="A33" s="126" t="s">
        <v>98</v>
      </c>
      <c r="B33" s="47">
        <v>500</v>
      </c>
      <c r="C33" s="7"/>
      <c r="D33" s="236"/>
      <c r="E33" s="52"/>
      <c r="L33" s="217"/>
      <c r="M33" s="227"/>
      <c r="N33" s="229"/>
      <c r="O33" s="231"/>
      <c r="P33" s="229"/>
      <c r="Q33" s="229"/>
      <c r="R33" s="233"/>
      <c r="S33" s="233"/>
      <c r="V33" s="76">
        <f>I18</f>
        <v>0</v>
      </c>
      <c r="W33" s="76">
        <f>H18</f>
        <v>300</v>
      </c>
      <c r="X33" s="87">
        <v>16</v>
      </c>
      <c r="Y33" s="73">
        <f t="shared" si="0"/>
        <v>0</v>
      </c>
    </row>
    <row r="34" spans="1:25" ht="15">
      <c r="A34" s="126" t="s">
        <v>68</v>
      </c>
      <c r="B34" s="47">
        <v>500</v>
      </c>
      <c r="C34" s="7"/>
      <c r="D34" s="236"/>
      <c r="E34" s="52"/>
      <c r="L34" s="225"/>
      <c r="M34" s="226"/>
      <c r="N34" s="228" t="e">
        <f>VLOOKUP(M34,STARTOVKA,2,0)</f>
        <v>#N/A</v>
      </c>
      <c r="O34" s="230" t="e">
        <f>VLOOKUP(M34,STARTOVKA,3,0)</f>
        <v>#N/A</v>
      </c>
      <c r="P34" s="228" t="e">
        <f>VLOOKUP(M34,STARTOVKA,4,0)</f>
        <v>#N/A</v>
      </c>
      <c r="Q34" s="228" t="e">
        <f>VLOOKUP(M34,STARTOVKA,5,0)</f>
        <v>#N/A</v>
      </c>
      <c r="R34" s="232" t="e">
        <f>VLOOKUP(M34,$X$9:$Y$22,2,0)</f>
        <v>#N/A</v>
      </c>
      <c r="S34" s="234"/>
      <c r="V34" s="76">
        <f>I19</f>
        <v>0</v>
      </c>
      <c r="W34" s="76">
        <f>H19</f>
        <v>300</v>
      </c>
      <c r="X34" s="87">
        <v>17</v>
      </c>
      <c r="Y34" s="73">
        <f t="shared" si="0"/>
        <v>0</v>
      </c>
    </row>
    <row r="35" spans="1:25" s="43" customFormat="1" ht="15">
      <c r="A35" s="126" t="s">
        <v>97</v>
      </c>
      <c r="B35" s="47">
        <v>500</v>
      </c>
      <c r="C35" s="7"/>
      <c r="D35" s="237"/>
      <c r="E35" s="52"/>
      <c r="L35" s="217"/>
      <c r="M35" s="227"/>
      <c r="N35" s="229"/>
      <c r="O35" s="231"/>
      <c r="P35" s="229"/>
      <c r="Q35" s="229"/>
      <c r="R35" s="233"/>
      <c r="S35" s="233"/>
      <c r="V35" s="76">
        <f>I20</f>
        <v>0</v>
      </c>
      <c r="W35" s="76">
        <f>H20</f>
        <v>300</v>
      </c>
      <c r="X35" s="87">
        <v>18</v>
      </c>
      <c r="Y35" s="73">
        <f t="shared" si="0"/>
        <v>0</v>
      </c>
    </row>
    <row r="36" spans="1:25" s="43" customFormat="1" ht="15">
      <c r="A36" s="124"/>
      <c r="B36" s="124"/>
      <c r="C36" s="124"/>
      <c r="D36" s="124"/>
      <c r="E36" s="52"/>
      <c r="L36" s="225"/>
      <c r="M36" s="226"/>
      <c r="N36" s="228" t="e">
        <f>VLOOKUP(M36,STARTOVKA,2,0)</f>
        <v>#N/A</v>
      </c>
      <c r="O36" s="230" t="e">
        <f>VLOOKUP(M36,STARTOVKA,3,0)</f>
        <v>#N/A</v>
      </c>
      <c r="P36" s="228" t="e">
        <f>VLOOKUP(M36,STARTOVKA,4,0)</f>
        <v>#N/A</v>
      </c>
      <c r="Q36" s="228" t="e">
        <f>VLOOKUP(M36,STARTOVKA,5,0)</f>
        <v>#N/A</v>
      </c>
      <c r="R36" s="232" t="e">
        <f>VLOOKUP(M36,$X$9:$Y$22,2,0)</f>
        <v>#N/A</v>
      </c>
      <c r="S36" s="234"/>
      <c r="V36" s="76">
        <f>I21</f>
        <v>0</v>
      </c>
      <c r="W36" s="76">
        <f>H21</f>
        <v>300</v>
      </c>
      <c r="X36" s="87">
        <v>19</v>
      </c>
      <c r="Y36" s="73">
        <f t="shared" si="0"/>
        <v>0</v>
      </c>
    </row>
    <row r="37" spans="5:25" s="43" customFormat="1" ht="15">
      <c r="E37" s="52"/>
      <c r="L37" s="217"/>
      <c r="M37" s="227"/>
      <c r="N37" s="229"/>
      <c r="O37" s="231"/>
      <c r="P37" s="229"/>
      <c r="Q37" s="229"/>
      <c r="R37" s="233"/>
      <c r="S37" s="233"/>
      <c r="V37" s="75">
        <f>C26</f>
        <v>0</v>
      </c>
      <c r="W37" s="75">
        <f aca="true" t="shared" si="1" ref="W37:W44">B26</f>
        <v>3000</v>
      </c>
      <c r="X37" s="87">
        <v>20</v>
      </c>
      <c r="Y37" s="73">
        <f t="shared" si="0"/>
        <v>0</v>
      </c>
    </row>
    <row r="38" spans="5:25" s="43" customFormat="1" ht="15">
      <c r="E38" s="52"/>
      <c r="L38" s="225"/>
      <c r="M38" s="226"/>
      <c r="N38" s="228" t="e">
        <f>VLOOKUP(M38,STARTOVKA,2,0)</f>
        <v>#N/A</v>
      </c>
      <c r="O38" s="230" t="e">
        <f>VLOOKUP(M38,STARTOVKA,3,0)</f>
        <v>#N/A</v>
      </c>
      <c r="P38" s="228" t="e">
        <f>VLOOKUP(M38,STARTOVKA,4,0)</f>
        <v>#N/A</v>
      </c>
      <c r="Q38" s="228" t="e">
        <f>VLOOKUP(M38,STARTOVKA,5,0)</f>
        <v>#N/A</v>
      </c>
      <c r="R38" s="232" t="e">
        <f>VLOOKUP(M38,$X$9:$Y$22,2,0)</f>
        <v>#N/A</v>
      </c>
      <c r="S38" s="234"/>
      <c r="V38" s="75">
        <f>C27</f>
        <v>0</v>
      </c>
      <c r="W38" s="75">
        <f t="shared" si="1"/>
        <v>1500</v>
      </c>
      <c r="X38" s="87">
        <v>21</v>
      </c>
      <c r="Y38" s="73">
        <f t="shared" si="0"/>
        <v>0</v>
      </c>
    </row>
    <row r="39" spans="5:25" s="43" customFormat="1" ht="15">
      <c r="E39" s="51"/>
      <c r="L39" s="217"/>
      <c r="M39" s="227"/>
      <c r="N39" s="229"/>
      <c r="O39" s="231"/>
      <c r="P39" s="229"/>
      <c r="Q39" s="229"/>
      <c r="R39" s="233"/>
      <c r="S39" s="233"/>
      <c r="V39" s="75">
        <f>C28</f>
        <v>0</v>
      </c>
      <c r="W39" s="75">
        <f t="shared" si="1"/>
        <v>1000</v>
      </c>
      <c r="X39" s="87">
        <v>22</v>
      </c>
      <c r="Y39" s="73">
        <f t="shared" si="0"/>
        <v>0</v>
      </c>
    </row>
    <row r="40" spans="8:25" s="43" customFormat="1" ht="15">
      <c r="H40" s="124"/>
      <c r="I40" s="124"/>
      <c r="J40" s="124"/>
      <c r="K40" s="124"/>
      <c r="L40" s="225"/>
      <c r="M40" s="225"/>
      <c r="N40" s="225"/>
      <c r="O40" s="225"/>
      <c r="P40" s="225"/>
      <c r="Q40" s="225"/>
      <c r="R40" s="225"/>
      <c r="S40" s="225"/>
      <c r="V40" s="75">
        <f>C29</f>
        <v>0</v>
      </c>
      <c r="W40" s="75">
        <f t="shared" si="1"/>
        <v>900</v>
      </c>
      <c r="X40" s="87">
        <v>23</v>
      </c>
      <c r="Y40" s="73">
        <f t="shared" si="0"/>
        <v>0</v>
      </c>
    </row>
    <row r="41" spans="8:25" s="43" customFormat="1" ht="15" customHeight="1">
      <c r="H41" s="124"/>
      <c r="I41" s="124"/>
      <c r="J41" s="53" t="s">
        <v>113</v>
      </c>
      <c r="K41" s="53">
        <f>SUM(K10,K18,D26)</f>
        <v>20800</v>
      </c>
      <c r="L41" s="217"/>
      <c r="M41" s="217"/>
      <c r="N41" s="217"/>
      <c r="O41" s="217"/>
      <c r="P41" s="217"/>
      <c r="Q41" s="217"/>
      <c r="R41" s="217"/>
      <c r="S41" s="217"/>
      <c r="V41" s="75">
        <f>C30</f>
        <v>0</v>
      </c>
      <c r="W41" s="75">
        <f t="shared" si="1"/>
        <v>800</v>
      </c>
      <c r="X41" s="87">
        <v>24</v>
      </c>
      <c r="Y41" s="73">
        <f aca="true" t="shared" si="2" ref="Y41:Y72">SUMIF($V$9:$V$47,$X$9:$X$100,$W$9:$W$47)</f>
        <v>0</v>
      </c>
    </row>
    <row r="42" spans="8:25" s="43" customFormat="1" ht="12.75" customHeight="1">
      <c r="H42" s="124"/>
      <c r="I42" s="124"/>
      <c r="J42" s="124"/>
      <c r="K42" s="124"/>
      <c r="L42" s="153"/>
      <c r="M42" s="153"/>
      <c r="N42" s="153"/>
      <c r="O42" s="153"/>
      <c r="P42" s="153"/>
      <c r="Q42" s="153"/>
      <c r="R42" s="153"/>
      <c r="S42" s="153"/>
      <c r="V42" s="75">
        <f>C31</f>
        <v>0</v>
      </c>
      <c r="W42" s="75">
        <f t="shared" si="1"/>
        <v>700</v>
      </c>
      <c r="X42" s="87">
        <v>25</v>
      </c>
      <c r="Y42" s="73">
        <f t="shared" si="2"/>
        <v>0</v>
      </c>
    </row>
    <row r="43" spans="22:25" ht="12.75" customHeight="1">
      <c r="V43" s="75">
        <f>C32</f>
        <v>0</v>
      </c>
      <c r="W43" s="75">
        <f t="shared" si="1"/>
        <v>600</v>
      </c>
      <c r="X43" s="87">
        <v>26</v>
      </c>
      <c r="Y43" s="73">
        <f t="shared" si="2"/>
        <v>0</v>
      </c>
    </row>
    <row r="44" spans="12:25" ht="15">
      <c r="L44" s="51"/>
      <c r="M44" s="54"/>
      <c r="N44" s="46"/>
      <c r="O44" s="55"/>
      <c r="P44" s="46"/>
      <c r="Q44" s="56"/>
      <c r="R44" s="56"/>
      <c r="S44" s="56"/>
      <c r="V44" s="75">
        <f>C33</f>
        <v>0</v>
      </c>
      <c r="W44" s="75">
        <f t="shared" si="1"/>
        <v>500</v>
      </c>
      <c r="X44" s="87">
        <v>32</v>
      </c>
      <c r="Y44" s="73">
        <f t="shared" si="2"/>
        <v>0</v>
      </c>
    </row>
    <row r="45" spans="1:25" ht="1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51"/>
      <c r="M45" s="54"/>
      <c r="N45" s="46"/>
      <c r="O45" s="55"/>
      <c r="P45" s="46"/>
      <c r="Q45" s="56"/>
      <c r="R45" s="56"/>
      <c r="S45" s="56"/>
      <c r="V45" s="75"/>
      <c r="W45" s="75"/>
      <c r="X45" s="87">
        <v>33</v>
      </c>
      <c r="Y45" s="73">
        <f t="shared" si="2"/>
        <v>0</v>
      </c>
    </row>
    <row r="46" spans="22:25" ht="6.75" customHeight="1">
      <c r="V46" s="75">
        <f>C34</f>
        <v>0</v>
      </c>
      <c r="W46" s="75">
        <f>B34</f>
        <v>500</v>
      </c>
      <c r="X46" s="87">
        <v>34</v>
      </c>
      <c r="Y46" s="73">
        <f t="shared" si="2"/>
        <v>0</v>
      </c>
    </row>
    <row r="47" spans="21:25" ht="12.75">
      <c r="U47" s="74"/>
      <c r="V47" s="78">
        <f>C35</f>
        <v>0</v>
      </c>
      <c r="W47" s="141">
        <f>B35</f>
        <v>500</v>
      </c>
      <c r="X47" s="87">
        <v>35</v>
      </c>
      <c r="Y47" s="73">
        <f t="shared" si="2"/>
        <v>0</v>
      </c>
    </row>
    <row r="48" spans="1:25" ht="6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U48" s="74"/>
      <c r="V48" s="78"/>
      <c r="W48" s="79"/>
      <c r="X48" s="87">
        <v>36</v>
      </c>
      <c r="Y48" s="73">
        <f t="shared" si="2"/>
        <v>0</v>
      </c>
    </row>
    <row r="49" spans="1:25" ht="4.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V49" s="79"/>
      <c r="W49" s="79"/>
      <c r="X49" s="87">
        <v>41</v>
      </c>
      <c r="Y49" s="73">
        <f t="shared" si="2"/>
        <v>0</v>
      </c>
    </row>
    <row r="50" spans="1:25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V50" s="79"/>
      <c r="W50" s="79"/>
      <c r="X50" s="87">
        <v>42</v>
      </c>
      <c r="Y50" s="73">
        <f t="shared" si="2"/>
        <v>0</v>
      </c>
    </row>
    <row r="51" spans="1:25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V51" s="79"/>
      <c r="W51" s="79"/>
      <c r="X51" s="87">
        <v>43</v>
      </c>
      <c r="Y51" s="73">
        <f t="shared" si="2"/>
        <v>0</v>
      </c>
    </row>
    <row r="52" spans="1:25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V52" s="79"/>
      <c r="W52" s="79"/>
      <c r="X52" s="87">
        <v>44</v>
      </c>
      <c r="Y52" s="73">
        <f t="shared" si="2"/>
        <v>0</v>
      </c>
    </row>
    <row r="53" spans="1:25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V53" s="79"/>
      <c r="W53" s="79"/>
      <c r="X53" s="87">
        <v>45</v>
      </c>
      <c r="Y53" s="73">
        <f t="shared" si="2"/>
        <v>0</v>
      </c>
    </row>
    <row r="54" spans="1:25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V54" s="79"/>
      <c r="W54" s="79"/>
      <c r="X54" s="87">
        <v>46</v>
      </c>
      <c r="Y54" s="73">
        <f t="shared" si="2"/>
        <v>0</v>
      </c>
    </row>
    <row r="55" spans="1:25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V55" s="79"/>
      <c r="W55" s="79"/>
      <c r="X55" s="87">
        <v>51</v>
      </c>
      <c r="Y55" s="73">
        <f t="shared" si="2"/>
        <v>0</v>
      </c>
    </row>
    <row r="56" spans="1:25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V56" s="79"/>
      <c r="W56" s="79"/>
      <c r="X56" s="87">
        <v>52</v>
      </c>
      <c r="Y56" s="73">
        <f t="shared" si="2"/>
        <v>0</v>
      </c>
    </row>
    <row r="57" spans="1:25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V57" s="79"/>
      <c r="W57" s="79"/>
      <c r="X57" s="87">
        <v>53</v>
      </c>
      <c r="Y57" s="73">
        <f t="shared" si="2"/>
        <v>0</v>
      </c>
    </row>
    <row r="58" spans="1:25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V58" s="79"/>
      <c r="W58" s="79"/>
      <c r="X58" s="87">
        <v>54</v>
      </c>
      <c r="Y58" s="73">
        <f t="shared" si="2"/>
        <v>0</v>
      </c>
    </row>
    <row r="59" spans="1:25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V59" s="79"/>
      <c r="W59" s="79"/>
      <c r="X59" s="87">
        <v>55</v>
      </c>
      <c r="Y59" s="73">
        <f t="shared" si="2"/>
        <v>0</v>
      </c>
    </row>
    <row r="60" spans="1:25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V60" s="79"/>
      <c r="W60" s="79"/>
      <c r="X60" s="87">
        <v>56</v>
      </c>
      <c r="Y60" s="73">
        <f t="shared" si="2"/>
        <v>0</v>
      </c>
    </row>
    <row r="61" spans="1:25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V61" s="79"/>
      <c r="W61" s="79"/>
      <c r="X61" s="87">
        <v>57</v>
      </c>
      <c r="Y61" s="73">
        <f t="shared" si="2"/>
        <v>0</v>
      </c>
    </row>
    <row r="62" spans="1:25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V62" s="79"/>
      <c r="W62" s="79"/>
      <c r="X62" s="87">
        <v>58</v>
      </c>
      <c r="Y62" s="73">
        <f t="shared" si="2"/>
        <v>0</v>
      </c>
    </row>
    <row r="63" spans="1:25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V63" s="79"/>
      <c r="W63" s="79"/>
      <c r="X63" s="87">
        <v>59</v>
      </c>
      <c r="Y63" s="73">
        <f t="shared" si="2"/>
        <v>0</v>
      </c>
    </row>
    <row r="64" spans="1:25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V64" s="79"/>
      <c r="W64" s="79"/>
      <c r="X64" s="87">
        <v>60</v>
      </c>
      <c r="Y64" s="73">
        <f t="shared" si="2"/>
        <v>0</v>
      </c>
    </row>
    <row r="65" spans="1:25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V65" s="79"/>
      <c r="W65" s="79"/>
      <c r="X65" s="87">
        <v>62</v>
      </c>
      <c r="Y65" s="73">
        <f t="shared" si="2"/>
        <v>0</v>
      </c>
    </row>
    <row r="66" spans="1:25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V66" s="79"/>
      <c r="W66" s="79"/>
      <c r="X66" s="87">
        <v>64</v>
      </c>
      <c r="Y66" s="73">
        <f t="shared" si="2"/>
        <v>0</v>
      </c>
    </row>
    <row r="67" spans="1:25" ht="6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V67" s="79"/>
      <c r="W67" s="79"/>
      <c r="X67" s="87">
        <v>65</v>
      </c>
      <c r="Y67" s="73">
        <f t="shared" si="2"/>
        <v>0</v>
      </c>
    </row>
    <row r="68" spans="1:25" ht="11.25" customHeight="1">
      <c r="A68" s="238" t="s">
        <v>19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 t="s">
        <v>19</v>
      </c>
      <c r="M68" s="238"/>
      <c r="N68" s="238"/>
      <c r="O68" s="238"/>
      <c r="P68" s="238"/>
      <c r="Q68" s="238"/>
      <c r="R68" s="238"/>
      <c r="S68" s="238"/>
      <c r="V68" s="79"/>
      <c r="W68" s="79"/>
      <c r="X68" s="87">
        <v>66</v>
      </c>
      <c r="Y68" s="73">
        <f t="shared" si="2"/>
        <v>0</v>
      </c>
    </row>
    <row r="69" spans="22:25" ht="12.75">
      <c r="V69" s="79"/>
      <c r="W69" s="79"/>
      <c r="X69" s="87">
        <v>67</v>
      </c>
      <c r="Y69" s="73">
        <f t="shared" si="2"/>
        <v>0</v>
      </c>
    </row>
    <row r="70" spans="22:25" ht="12.75">
      <c r="V70" s="79"/>
      <c r="W70" s="79"/>
      <c r="X70" s="87">
        <v>68</v>
      </c>
      <c r="Y70" s="73">
        <f t="shared" si="2"/>
        <v>0</v>
      </c>
    </row>
    <row r="71" spans="22:25" ht="12.75">
      <c r="V71" s="79"/>
      <c r="W71" s="79"/>
      <c r="X71" s="87">
        <v>69</v>
      </c>
      <c r="Y71" s="73">
        <f t="shared" si="2"/>
        <v>0</v>
      </c>
    </row>
    <row r="72" spans="3:25" ht="12.75">
      <c r="C72"/>
      <c r="V72" s="79"/>
      <c r="W72" s="79"/>
      <c r="X72" s="87">
        <v>71</v>
      </c>
      <c r="Y72" s="73">
        <f t="shared" si="2"/>
        <v>0</v>
      </c>
    </row>
    <row r="73" spans="3:25" ht="12.75">
      <c r="C73"/>
      <c r="V73" s="79"/>
      <c r="W73" s="79"/>
      <c r="X73" s="87">
        <v>73</v>
      </c>
      <c r="Y73" s="73">
        <f aca="true" t="shared" si="3" ref="Y73:Y100">SUMIF($V$9:$V$47,$X$9:$X$100,$W$9:$W$47)</f>
        <v>0</v>
      </c>
    </row>
    <row r="74" spans="3:25" ht="12.75">
      <c r="C74"/>
      <c r="V74" s="79"/>
      <c r="W74" s="79"/>
      <c r="X74" s="87">
        <v>74</v>
      </c>
      <c r="Y74" s="73">
        <f t="shared" si="3"/>
        <v>0</v>
      </c>
    </row>
    <row r="75" spans="22:25" ht="12.75">
      <c r="V75" s="79"/>
      <c r="W75" s="79"/>
      <c r="X75" s="87">
        <v>76</v>
      </c>
      <c r="Y75" s="73">
        <f t="shared" si="3"/>
        <v>0</v>
      </c>
    </row>
    <row r="76" spans="22:25" ht="12.75">
      <c r="V76" s="79"/>
      <c r="W76" s="79"/>
      <c r="X76" s="87">
        <v>82</v>
      </c>
      <c r="Y76" s="73">
        <f t="shared" si="3"/>
        <v>0</v>
      </c>
    </row>
    <row r="77" spans="22:25" ht="12.75">
      <c r="V77" s="79"/>
      <c r="W77" s="79"/>
      <c r="X77" s="87">
        <v>84</v>
      </c>
      <c r="Y77" s="73">
        <f t="shared" si="3"/>
        <v>0</v>
      </c>
    </row>
    <row r="78" spans="22:25" ht="12.75">
      <c r="V78" s="79"/>
      <c r="W78" s="79"/>
      <c r="X78" s="87">
        <v>86</v>
      </c>
      <c r="Y78" s="73">
        <f t="shared" si="3"/>
        <v>0</v>
      </c>
    </row>
    <row r="79" spans="22:25" ht="12.75">
      <c r="V79" s="79"/>
      <c r="W79" s="79"/>
      <c r="X79" s="87">
        <v>87</v>
      </c>
      <c r="Y79" s="73">
        <f t="shared" si="3"/>
        <v>0</v>
      </c>
    </row>
    <row r="80" spans="22:25" ht="12.75">
      <c r="V80" s="79"/>
      <c r="W80" s="79"/>
      <c r="X80" s="87">
        <v>88</v>
      </c>
      <c r="Y80" s="73">
        <f t="shared" si="3"/>
        <v>0</v>
      </c>
    </row>
    <row r="81" spans="24:25" ht="12.75">
      <c r="X81" s="87">
        <v>91</v>
      </c>
      <c r="Y81" s="73">
        <f t="shared" si="3"/>
        <v>0</v>
      </c>
    </row>
    <row r="82" spans="24:25" ht="12.75">
      <c r="X82" s="87">
        <v>92</v>
      </c>
      <c r="Y82" s="73">
        <f t="shared" si="3"/>
        <v>0</v>
      </c>
    </row>
    <row r="83" spans="24:25" ht="12.75">
      <c r="X83" s="87">
        <v>93</v>
      </c>
      <c r="Y83" s="73">
        <f t="shared" si="3"/>
        <v>0</v>
      </c>
    </row>
    <row r="84" spans="24:25" ht="12.75">
      <c r="X84" s="87">
        <v>94</v>
      </c>
      <c r="Y84" s="73">
        <f t="shared" si="3"/>
        <v>0</v>
      </c>
    </row>
    <row r="85" spans="24:25" ht="12.75">
      <c r="X85" s="87">
        <v>95</v>
      </c>
      <c r="Y85" s="73">
        <f t="shared" si="3"/>
        <v>0</v>
      </c>
    </row>
    <row r="86" spans="24:25" ht="12.75">
      <c r="X86" s="87">
        <v>96</v>
      </c>
      <c r="Y86" s="73">
        <f t="shared" si="3"/>
        <v>0</v>
      </c>
    </row>
    <row r="87" spans="3:25" ht="12.75">
      <c r="C87"/>
      <c r="X87" s="87">
        <v>97</v>
      </c>
      <c r="Y87" s="73">
        <f t="shared" si="3"/>
        <v>0</v>
      </c>
    </row>
    <row r="88" spans="3:25" ht="12.75">
      <c r="C88"/>
      <c r="X88" s="87">
        <v>98</v>
      </c>
      <c r="Y88" s="73">
        <f t="shared" si="3"/>
        <v>0</v>
      </c>
    </row>
    <row r="89" spans="3:25" ht="12.75">
      <c r="C89"/>
      <c r="X89" s="87">
        <v>99</v>
      </c>
      <c r="Y89" s="73">
        <f t="shared" si="3"/>
        <v>0</v>
      </c>
    </row>
    <row r="90" spans="3:25" ht="12.75">
      <c r="C90"/>
      <c r="X90" s="87">
        <v>101</v>
      </c>
      <c r="Y90" s="73">
        <f t="shared" si="3"/>
        <v>0</v>
      </c>
    </row>
    <row r="91" spans="3:25" ht="12.75">
      <c r="C91"/>
      <c r="X91" s="87">
        <v>102</v>
      </c>
      <c r="Y91" s="73">
        <f t="shared" si="3"/>
        <v>0</v>
      </c>
    </row>
    <row r="92" spans="3:25" ht="12.75">
      <c r="C92"/>
      <c r="X92" s="87">
        <v>103</v>
      </c>
      <c r="Y92" s="73">
        <f t="shared" si="3"/>
        <v>0</v>
      </c>
    </row>
    <row r="93" spans="3:25" ht="12.75">
      <c r="C93"/>
      <c r="X93" s="87">
        <v>104</v>
      </c>
      <c r="Y93" s="73">
        <f t="shared" si="3"/>
        <v>0</v>
      </c>
    </row>
    <row r="94" spans="3:25" ht="12.75">
      <c r="C94"/>
      <c r="X94" s="87">
        <v>105</v>
      </c>
      <c r="Y94" s="73">
        <f t="shared" si="3"/>
        <v>0</v>
      </c>
    </row>
    <row r="95" spans="3:25" ht="12.75">
      <c r="C95"/>
      <c r="X95" s="87">
        <v>113</v>
      </c>
      <c r="Y95" s="73">
        <f t="shared" si="3"/>
        <v>0</v>
      </c>
    </row>
    <row r="96" spans="24:25" ht="12.75">
      <c r="X96" s="87">
        <v>117</v>
      </c>
      <c r="Y96" s="73">
        <f t="shared" si="3"/>
        <v>0</v>
      </c>
    </row>
    <row r="97" spans="24:25" ht="12.75">
      <c r="X97" s="87">
        <v>121</v>
      </c>
      <c r="Y97" s="73">
        <f t="shared" si="3"/>
        <v>0</v>
      </c>
    </row>
    <row r="98" spans="24:25" ht="12.75">
      <c r="X98" s="87">
        <v>122</v>
      </c>
      <c r="Y98" s="73">
        <f t="shared" si="3"/>
        <v>0</v>
      </c>
    </row>
    <row r="99" spans="24:25" ht="12.75">
      <c r="X99" s="87">
        <v>123</v>
      </c>
      <c r="Y99" s="73">
        <f t="shared" si="3"/>
        <v>0</v>
      </c>
    </row>
    <row r="100" spans="24:25" ht="12.75">
      <c r="X100" s="87">
        <v>124</v>
      </c>
      <c r="Y100" s="73">
        <f t="shared" si="3"/>
        <v>0</v>
      </c>
    </row>
    <row r="101" spans="24:25" ht="12.75">
      <c r="X101" s="87"/>
      <c r="Y101" s="73"/>
    </row>
  </sheetData>
  <sheetProtection/>
  <mergeCells count="143">
    <mergeCell ref="A68:K68"/>
    <mergeCell ref="L68:S68"/>
    <mergeCell ref="R36:R37"/>
    <mergeCell ref="S36:S37"/>
    <mergeCell ref="L38:L39"/>
    <mergeCell ref="M38:M39"/>
    <mergeCell ref="N38:N39"/>
    <mergeCell ref="O38:O39"/>
    <mergeCell ref="P38:P39"/>
    <mergeCell ref="Q38:Q39"/>
    <mergeCell ref="R38:R39"/>
    <mergeCell ref="S38:S39"/>
    <mergeCell ref="L36:L37"/>
    <mergeCell ref="M36:M37"/>
    <mergeCell ref="N36:N37"/>
    <mergeCell ref="O36:O37"/>
    <mergeCell ref="P36:P37"/>
    <mergeCell ref="Q36:Q37"/>
    <mergeCell ref="L40:L41"/>
    <mergeCell ref="M40:M41"/>
    <mergeCell ref="N40:N41"/>
    <mergeCell ref="O40:O41"/>
    <mergeCell ref="P40:P41"/>
    <mergeCell ref="Q40:Q41"/>
    <mergeCell ref="Q28:Q29"/>
    <mergeCell ref="R32:R33"/>
    <mergeCell ref="S32:S33"/>
    <mergeCell ref="L34:L35"/>
    <mergeCell ref="M34:M35"/>
    <mergeCell ref="N34:N35"/>
    <mergeCell ref="O34:O35"/>
    <mergeCell ref="P34:P35"/>
    <mergeCell ref="Q34:Q35"/>
    <mergeCell ref="R34:R35"/>
    <mergeCell ref="S34:S35"/>
    <mergeCell ref="L32:L33"/>
    <mergeCell ref="M32:M33"/>
    <mergeCell ref="N32:N33"/>
    <mergeCell ref="O32:O33"/>
    <mergeCell ref="P32:P33"/>
    <mergeCell ref="Q32:Q33"/>
    <mergeCell ref="O28:O29"/>
    <mergeCell ref="P28:P29"/>
    <mergeCell ref="R40:R41"/>
    <mergeCell ref="S40:S41"/>
    <mergeCell ref="D26:D35"/>
    <mergeCell ref="L26:L27"/>
    <mergeCell ref="M26:M27"/>
    <mergeCell ref="N26:N27"/>
    <mergeCell ref="O26:O27"/>
    <mergeCell ref="P26:P27"/>
    <mergeCell ref="Q26:Q27"/>
    <mergeCell ref="R26:R27"/>
    <mergeCell ref="S26:S27"/>
    <mergeCell ref="R28:R29"/>
    <mergeCell ref="S28:S29"/>
    <mergeCell ref="L30:L31"/>
    <mergeCell ref="M30:M31"/>
    <mergeCell ref="N30:N31"/>
    <mergeCell ref="O30:O31"/>
    <mergeCell ref="P30:P31"/>
    <mergeCell ref="Q30:Q31"/>
    <mergeCell ref="R30:R31"/>
    <mergeCell ref="S30:S31"/>
    <mergeCell ref="L28:L29"/>
    <mergeCell ref="M28:M29"/>
    <mergeCell ref="N28:N29"/>
    <mergeCell ref="R22:R23"/>
    <mergeCell ref="S22:S23"/>
    <mergeCell ref="A24:D24"/>
    <mergeCell ref="L24:L25"/>
    <mergeCell ref="M24:M25"/>
    <mergeCell ref="N24:N25"/>
    <mergeCell ref="O24:O25"/>
    <mergeCell ref="P24:P25"/>
    <mergeCell ref="Q24:Q25"/>
    <mergeCell ref="R24:R25"/>
    <mergeCell ref="L22:L23"/>
    <mergeCell ref="M22:M23"/>
    <mergeCell ref="N22:N23"/>
    <mergeCell ref="O22:O23"/>
    <mergeCell ref="P22:P23"/>
    <mergeCell ref="Q22:Q23"/>
    <mergeCell ref="S24:S25"/>
    <mergeCell ref="K18:K21"/>
    <mergeCell ref="L18:L19"/>
    <mergeCell ref="M18:M19"/>
    <mergeCell ref="N18:N19"/>
    <mergeCell ref="O18:O19"/>
    <mergeCell ref="P18:P19"/>
    <mergeCell ref="Q18:Q19"/>
    <mergeCell ref="R18:R19"/>
    <mergeCell ref="S18:S19"/>
    <mergeCell ref="L20:L21"/>
    <mergeCell ref="M20:M21"/>
    <mergeCell ref="N20:N21"/>
    <mergeCell ref="O20:O21"/>
    <mergeCell ref="P20:P21"/>
    <mergeCell ref="Q20:Q21"/>
    <mergeCell ref="R20:R21"/>
    <mergeCell ref="S20:S21"/>
    <mergeCell ref="R14:R15"/>
    <mergeCell ref="S14:S15"/>
    <mergeCell ref="A15:K15"/>
    <mergeCell ref="B16:H16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  <mergeCell ref="Q14:Q15"/>
    <mergeCell ref="R16:R17"/>
    <mergeCell ref="S16:S17"/>
    <mergeCell ref="K10:K12"/>
    <mergeCell ref="L10:S10"/>
    <mergeCell ref="L12:L13"/>
    <mergeCell ref="M12:M13"/>
    <mergeCell ref="N12:N13"/>
    <mergeCell ref="O12:O13"/>
    <mergeCell ref="P12:P13"/>
    <mergeCell ref="Q12:Q13"/>
    <mergeCell ref="R12:R13"/>
    <mergeCell ref="S12:S13"/>
    <mergeCell ref="A5:K5"/>
    <mergeCell ref="L5:S5"/>
    <mergeCell ref="A7:K7"/>
    <mergeCell ref="B8:H8"/>
    <mergeCell ref="B9:C9"/>
    <mergeCell ref="D9:E9"/>
    <mergeCell ref="F9:G9"/>
    <mergeCell ref="H9:I9"/>
    <mergeCell ref="A1:K1"/>
    <mergeCell ref="L1:S1"/>
    <mergeCell ref="A2:K2"/>
    <mergeCell ref="L2:S2"/>
    <mergeCell ref="B3:F3"/>
    <mergeCell ref="M3:Q3"/>
  </mergeCells>
  <printOptions/>
  <pageMargins left="0.54" right="0.32" top="0.31496062992125984" bottom="0.31496062992125984" header="0.2362204724409449" footer="0.1968503937007874"/>
  <pageSetup horizontalDpi="300" verticalDpi="3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4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1" max="1" width="4.8515625" style="155" customWidth="1"/>
    <col min="2" max="2" width="6.140625" style="155" customWidth="1"/>
    <col min="3" max="3" width="14.00390625" style="1" customWidth="1"/>
    <col min="4" max="4" width="22.7109375" style="155" customWidth="1"/>
    <col min="5" max="5" width="29.8515625" style="155" customWidth="1"/>
    <col min="6" max="6" width="12.421875" style="155" bestFit="1" customWidth="1"/>
    <col min="7" max="7" width="8.7109375" style="155" bestFit="1" customWidth="1"/>
    <col min="8" max="8" width="13.8515625" style="155" customWidth="1"/>
    <col min="9" max="9" width="11.7109375" style="155" customWidth="1"/>
    <col min="10" max="10" width="12.140625" style="155" customWidth="1"/>
    <col min="11" max="11" width="8.421875" style="155" customWidth="1"/>
    <col min="12" max="12" width="9.28125" style="0" hidden="1" customWidth="1"/>
    <col min="13" max="19" width="0" style="0" hidden="1" customWidth="1"/>
    <col min="20" max="20" width="16.8515625" style="0" hidden="1" customWidth="1"/>
    <col min="21" max="27" width="0" style="0" hidden="1" customWidth="1"/>
  </cols>
  <sheetData>
    <row r="1" spans="1:11" ht="26.25">
      <c r="A1" s="196" t="str">
        <f>CTRL!B7</f>
        <v>R E G I O N E M   O R L I C K A   L A N Š K R O U N   2 0 1 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1">
      <c r="A2" s="198" t="str">
        <f>CTRL!B8</f>
        <v>26. ročník mezinárodního cyklistického závodu juniorů / 26th annual of international cycling race of juniors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5:11" ht="15.75">
      <c r="E3" s="156"/>
      <c r="K3" s="2" t="s">
        <v>231</v>
      </c>
    </row>
    <row r="4" spans="1:11" ht="12.75">
      <c r="A4" s="83" t="s">
        <v>235</v>
      </c>
      <c r="K4" s="84" t="s">
        <v>205</v>
      </c>
    </row>
    <row r="5" spans="1:11" ht="21">
      <c r="A5" s="200" t="s">
        <v>21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ht="9" customHeight="1"/>
    <row r="7" spans="1:11" ht="12.75">
      <c r="A7" s="85" t="s">
        <v>0</v>
      </c>
      <c r="B7" s="85" t="s">
        <v>1</v>
      </c>
      <c r="C7" s="85" t="s">
        <v>2</v>
      </c>
      <c r="D7" s="85" t="s">
        <v>3</v>
      </c>
      <c r="E7" s="85" t="s">
        <v>4</v>
      </c>
      <c r="F7" s="85" t="s">
        <v>5</v>
      </c>
      <c r="G7" s="85" t="s">
        <v>25</v>
      </c>
      <c r="H7" s="85" t="s">
        <v>16</v>
      </c>
      <c r="I7" s="85" t="s">
        <v>6</v>
      </c>
      <c r="J7" s="85" t="s">
        <v>7</v>
      </c>
      <c r="K7" s="85" t="s">
        <v>17</v>
      </c>
    </row>
    <row r="8" spans="1:11" ht="12.75">
      <c r="A8" s="86" t="s">
        <v>8</v>
      </c>
      <c r="B8" s="86" t="s">
        <v>9</v>
      </c>
      <c r="C8" s="86" t="s">
        <v>10</v>
      </c>
      <c r="D8" s="86" t="s">
        <v>11</v>
      </c>
      <c r="E8" s="86" t="s">
        <v>23</v>
      </c>
      <c r="F8" s="86" t="s">
        <v>12</v>
      </c>
      <c r="G8" s="86" t="s">
        <v>26</v>
      </c>
      <c r="H8" s="86" t="s">
        <v>15</v>
      </c>
      <c r="I8" s="86" t="s">
        <v>13</v>
      </c>
      <c r="J8" s="86" t="s">
        <v>14</v>
      </c>
      <c r="K8" s="86" t="s">
        <v>18</v>
      </c>
    </row>
    <row r="9" ht="8.25" customHeight="1" thickBot="1"/>
    <row r="10" spans="1:11" ht="15">
      <c r="A10" s="201" t="s">
        <v>27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15">
      <c r="A11" s="157" t="str">
        <f>"Délka / Distance:  "&amp;CTRL!B6&amp;" km"</f>
        <v>Délka / Distance:  272 km</v>
      </c>
      <c r="B11" s="159"/>
      <c r="C11" s="148"/>
      <c r="D11" s="148"/>
      <c r="E11" s="148"/>
      <c r="F11" s="202" t="s">
        <v>20</v>
      </c>
      <c r="G11" s="203"/>
      <c r="H11" s="203"/>
      <c r="I11" s="203"/>
      <c r="J11" s="203"/>
      <c r="K11" s="203"/>
    </row>
    <row r="12" spans="1:27" s="10" customFormat="1" ht="15" customHeight="1">
      <c r="A12" s="94"/>
      <c r="B12" s="87">
        <v>1</v>
      </c>
      <c r="C12" s="87" t="s">
        <v>237</v>
      </c>
      <c r="D12" s="88" t="s">
        <v>238</v>
      </c>
      <c r="E12" s="89" t="s">
        <v>210</v>
      </c>
      <c r="F12" s="90" t="s">
        <v>239</v>
      </c>
      <c r="G12" s="91" t="s">
        <v>162</v>
      </c>
      <c r="H12" s="91" t="s">
        <v>211</v>
      </c>
      <c r="I12" s="92"/>
      <c r="J12" s="8"/>
      <c r="K12" s="9"/>
      <c r="N12" s="11" t="s">
        <v>32</v>
      </c>
      <c r="O12" s="11" t="s">
        <v>33</v>
      </c>
      <c r="P12" s="11" t="s">
        <v>34</v>
      </c>
      <c r="Q12" s="11" t="s">
        <v>35</v>
      </c>
      <c r="R12" s="11" t="s">
        <v>36</v>
      </c>
      <c r="S12" s="11" t="s">
        <v>37</v>
      </c>
      <c r="T12" s="10" t="str">
        <f>IF(MID(C12,7,1)="4","JUNIOR",IF(MID(C12,7,1)="5","JUNION*","KADET A ZBYTEK"))</f>
        <v>JUNIOR</v>
      </c>
      <c r="V12" s="11" t="s">
        <v>32</v>
      </c>
      <c r="W12" s="11" t="s">
        <v>33</v>
      </c>
      <c r="X12" s="11" t="s">
        <v>34</v>
      </c>
      <c r="Y12" s="11" t="s">
        <v>35</v>
      </c>
      <c r="Z12" s="11" t="s">
        <v>36</v>
      </c>
      <c r="AA12" s="11" t="s">
        <v>37</v>
      </c>
    </row>
    <row r="13" spans="1:27" s="10" customFormat="1" ht="15" customHeight="1">
      <c r="A13" s="94"/>
      <c r="B13" s="87">
        <v>2</v>
      </c>
      <c r="C13" s="87" t="s">
        <v>240</v>
      </c>
      <c r="D13" s="88" t="s">
        <v>241</v>
      </c>
      <c r="E13" s="89" t="s">
        <v>210</v>
      </c>
      <c r="F13" s="90" t="s">
        <v>242</v>
      </c>
      <c r="G13" s="91" t="s">
        <v>162</v>
      </c>
      <c r="H13" s="91" t="s">
        <v>211</v>
      </c>
      <c r="I13" s="92"/>
      <c r="J13" s="8"/>
      <c r="K13" s="9"/>
      <c r="N13" s="12">
        <v>0.00011574074074074073</v>
      </c>
      <c r="O13" s="12">
        <v>6.944444444444444E-05</v>
      </c>
      <c r="P13" s="12">
        <v>3.47222222222222E-05</v>
      </c>
      <c r="Q13" s="13">
        <v>25</v>
      </c>
      <c r="R13" s="13">
        <v>10</v>
      </c>
      <c r="S13" s="13">
        <v>5</v>
      </c>
      <c r="T13" s="10" t="str">
        <f aca="true" t="shared" si="0" ref="T13:T76">IF(MID(C13,7,1)="4","JUNIOR",IF(MID(C13,7,1)="5","JUNION*","KADET A ZBYTEK"))</f>
        <v>JUNIOR</v>
      </c>
      <c r="V13" s="12">
        <v>0.00011574074074074073</v>
      </c>
      <c r="W13" s="12">
        <v>6.944444444444444E-05</v>
      </c>
      <c r="X13" s="12">
        <v>3.47222222222222E-05</v>
      </c>
      <c r="Y13" s="13">
        <v>25</v>
      </c>
      <c r="Z13" s="13">
        <v>10</v>
      </c>
      <c r="AA13" s="13">
        <v>5</v>
      </c>
    </row>
    <row r="14" spans="1:27" s="10" customFormat="1" ht="15" customHeight="1">
      <c r="A14" s="94"/>
      <c r="B14" s="87">
        <v>3</v>
      </c>
      <c r="C14" s="87" t="s">
        <v>243</v>
      </c>
      <c r="D14" s="88" t="s">
        <v>244</v>
      </c>
      <c r="E14" s="89" t="s">
        <v>210</v>
      </c>
      <c r="F14" s="90" t="s">
        <v>245</v>
      </c>
      <c r="G14" s="91" t="s">
        <v>246</v>
      </c>
      <c r="H14" s="91" t="s">
        <v>211</v>
      </c>
      <c r="I14" s="92"/>
      <c r="J14" s="8"/>
      <c r="K14" s="9"/>
      <c r="N14" s="12">
        <v>6.944444444444444E-05</v>
      </c>
      <c r="O14" s="12">
        <v>4.6296296296296294E-05</v>
      </c>
      <c r="P14" s="12">
        <v>2.3148148148148147E-05</v>
      </c>
      <c r="Q14" s="13">
        <v>20</v>
      </c>
      <c r="R14" s="13">
        <v>9</v>
      </c>
      <c r="S14" s="13">
        <v>3</v>
      </c>
      <c r="T14" s="10" t="str">
        <f t="shared" si="0"/>
        <v>JUNION*</v>
      </c>
      <c r="V14" s="12">
        <v>6.944444444444444E-05</v>
      </c>
      <c r="W14" s="12">
        <v>4.6296296296296294E-05</v>
      </c>
      <c r="X14" s="12">
        <v>2.3148148148148147E-05</v>
      </c>
      <c r="Y14" s="13">
        <v>20</v>
      </c>
      <c r="Z14" s="13">
        <v>9</v>
      </c>
      <c r="AA14" s="13">
        <v>3</v>
      </c>
    </row>
    <row r="15" spans="1:27" s="10" customFormat="1" ht="15" customHeight="1">
      <c r="A15" s="94"/>
      <c r="B15" s="87">
        <v>4</v>
      </c>
      <c r="C15" s="87" t="s">
        <v>247</v>
      </c>
      <c r="D15" s="88" t="s">
        <v>248</v>
      </c>
      <c r="E15" s="89" t="s">
        <v>210</v>
      </c>
      <c r="F15" s="90" t="s">
        <v>249</v>
      </c>
      <c r="G15" s="91" t="s">
        <v>246</v>
      </c>
      <c r="H15" s="91" t="s">
        <v>211</v>
      </c>
      <c r="I15" s="92"/>
      <c r="J15" s="8"/>
      <c r="K15" s="9"/>
      <c r="N15" s="12">
        <v>4.6296296296296294E-05</v>
      </c>
      <c r="O15" s="12">
        <v>2.3148148148148147E-05</v>
      </c>
      <c r="P15" s="12">
        <v>1.1574074074074073E-05</v>
      </c>
      <c r="Q15" s="13">
        <v>16</v>
      </c>
      <c r="R15" s="13">
        <v>8</v>
      </c>
      <c r="S15" s="13">
        <v>2</v>
      </c>
      <c r="T15" s="10" t="str">
        <f t="shared" si="0"/>
        <v>JUNION*</v>
      </c>
      <c r="V15" s="12">
        <v>4.6296296296296294E-05</v>
      </c>
      <c r="W15" s="12">
        <v>2.3148148148148147E-05</v>
      </c>
      <c r="X15" s="12">
        <v>1.1574074074074073E-05</v>
      </c>
      <c r="Y15" s="13">
        <v>16</v>
      </c>
      <c r="Z15" s="13">
        <v>8</v>
      </c>
      <c r="AA15" s="13">
        <v>2</v>
      </c>
    </row>
    <row r="16" spans="1:27" s="10" customFormat="1" ht="15" customHeight="1">
      <c r="A16" s="94"/>
      <c r="B16" s="87">
        <v>5</v>
      </c>
      <c r="C16" s="87" t="s">
        <v>250</v>
      </c>
      <c r="D16" s="88" t="s">
        <v>251</v>
      </c>
      <c r="E16" s="89" t="s">
        <v>252</v>
      </c>
      <c r="F16" s="90" t="s">
        <v>253</v>
      </c>
      <c r="G16" s="91" t="s">
        <v>246</v>
      </c>
      <c r="H16" s="91" t="s">
        <v>211</v>
      </c>
      <c r="I16" s="92"/>
      <c r="J16" s="8"/>
      <c r="K16" s="9"/>
      <c r="N16" s="14"/>
      <c r="O16" s="14"/>
      <c r="P16" s="14"/>
      <c r="Q16" s="13">
        <v>14</v>
      </c>
      <c r="R16" s="13">
        <v>7</v>
      </c>
      <c r="S16" s="13">
        <v>1</v>
      </c>
      <c r="T16" s="10" t="str">
        <f t="shared" si="0"/>
        <v>JUNION*</v>
      </c>
      <c r="V16" s="14"/>
      <c r="W16" s="14"/>
      <c r="X16" s="14"/>
      <c r="Y16" s="13">
        <v>14</v>
      </c>
      <c r="Z16" s="13">
        <v>7</v>
      </c>
      <c r="AA16" s="13">
        <v>1</v>
      </c>
    </row>
    <row r="17" spans="1:27" s="10" customFormat="1" ht="15" customHeight="1">
      <c r="A17" s="94"/>
      <c r="B17" s="87">
        <v>6</v>
      </c>
      <c r="C17" s="87" t="s">
        <v>254</v>
      </c>
      <c r="D17" s="88" t="s">
        <v>255</v>
      </c>
      <c r="E17" s="89" t="s">
        <v>252</v>
      </c>
      <c r="F17" s="90" t="s">
        <v>256</v>
      </c>
      <c r="G17" s="91" t="s">
        <v>246</v>
      </c>
      <c r="H17" s="91" t="s">
        <v>211</v>
      </c>
      <c r="I17" s="92"/>
      <c r="J17" s="8"/>
      <c r="K17" s="9"/>
      <c r="N17" s="14"/>
      <c r="O17" s="14"/>
      <c r="P17" s="14"/>
      <c r="Q17" s="13">
        <v>12</v>
      </c>
      <c r="R17" s="13">
        <v>6</v>
      </c>
      <c r="S17" s="14"/>
      <c r="T17" s="10" t="str">
        <f t="shared" si="0"/>
        <v>JUNION*</v>
      </c>
      <c r="V17" s="14"/>
      <c r="W17" s="14"/>
      <c r="X17" s="14"/>
      <c r="Y17" s="13">
        <v>12</v>
      </c>
      <c r="Z17" s="13">
        <v>6</v>
      </c>
      <c r="AA17" s="14"/>
    </row>
    <row r="18" spans="1:27" s="10" customFormat="1" ht="15" customHeight="1">
      <c r="A18" s="94"/>
      <c r="B18" s="87">
        <v>11</v>
      </c>
      <c r="C18" s="87" t="s">
        <v>257</v>
      </c>
      <c r="D18" s="88" t="s">
        <v>258</v>
      </c>
      <c r="E18" s="89" t="s">
        <v>259</v>
      </c>
      <c r="F18" s="90" t="s">
        <v>260</v>
      </c>
      <c r="G18" s="91" t="s">
        <v>162</v>
      </c>
      <c r="H18" s="91" t="s">
        <v>261</v>
      </c>
      <c r="I18" s="92"/>
      <c r="J18" s="8"/>
      <c r="K18" s="9"/>
      <c r="N18" s="14"/>
      <c r="O18" s="14"/>
      <c r="P18" s="14"/>
      <c r="Q18" s="13">
        <v>10</v>
      </c>
      <c r="R18" s="13">
        <v>5</v>
      </c>
      <c r="S18" s="14"/>
      <c r="T18" s="10" t="str">
        <f t="shared" si="0"/>
        <v>JUNIOR</v>
      </c>
      <c r="V18" s="14"/>
      <c r="W18" s="14"/>
      <c r="X18" s="14"/>
      <c r="Y18" s="13">
        <v>10</v>
      </c>
      <c r="Z18" s="13">
        <v>5</v>
      </c>
      <c r="AA18" s="14"/>
    </row>
    <row r="19" spans="1:27" s="10" customFormat="1" ht="15" customHeight="1">
      <c r="A19" s="94"/>
      <c r="B19" s="87">
        <v>12</v>
      </c>
      <c r="C19" s="87" t="s">
        <v>257</v>
      </c>
      <c r="D19" s="88" t="s">
        <v>262</v>
      </c>
      <c r="E19" s="89" t="s">
        <v>259</v>
      </c>
      <c r="F19" s="90" t="s">
        <v>263</v>
      </c>
      <c r="G19" s="91" t="s">
        <v>162</v>
      </c>
      <c r="H19" s="91" t="s">
        <v>261</v>
      </c>
      <c r="I19" s="92"/>
      <c r="J19" s="8"/>
      <c r="K19" s="9"/>
      <c r="N19" s="14"/>
      <c r="O19" s="14"/>
      <c r="P19" s="14"/>
      <c r="Q19" s="13">
        <v>9</v>
      </c>
      <c r="R19" s="13">
        <v>4</v>
      </c>
      <c r="S19" s="14"/>
      <c r="T19" s="10" t="str">
        <f t="shared" si="0"/>
        <v>JUNIOR</v>
      </c>
      <c r="V19" s="14"/>
      <c r="W19" s="14"/>
      <c r="X19" s="14"/>
      <c r="Y19" s="13">
        <v>9</v>
      </c>
      <c r="Z19" s="13">
        <v>4</v>
      </c>
      <c r="AA19" s="14"/>
    </row>
    <row r="20" spans="1:27" s="10" customFormat="1" ht="15" customHeight="1">
      <c r="A20" s="94"/>
      <c r="B20" s="87">
        <v>13</v>
      </c>
      <c r="C20" s="87" t="s">
        <v>264</v>
      </c>
      <c r="D20" s="88" t="s">
        <v>265</v>
      </c>
      <c r="E20" s="89" t="s">
        <v>266</v>
      </c>
      <c r="F20" s="90" t="s">
        <v>267</v>
      </c>
      <c r="G20" s="91" t="s">
        <v>246</v>
      </c>
      <c r="H20" s="91" t="s">
        <v>261</v>
      </c>
      <c r="I20" s="92"/>
      <c r="J20" s="8"/>
      <c r="K20" s="9"/>
      <c r="N20" s="14"/>
      <c r="O20" s="14"/>
      <c r="P20" s="14"/>
      <c r="Q20" s="13">
        <v>8</v>
      </c>
      <c r="R20" s="13">
        <v>3</v>
      </c>
      <c r="S20" s="14"/>
      <c r="T20" s="10" t="str">
        <f t="shared" si="0"/>
        <v>JUNION*</v>
      </c>
      <c r="V20" s="14"/>
      <c r="W20" s="14"/>
      <c r="X20" s="14"/>
      <c r="Y20" s="13">
        <v>8</v>
      </c>
      <c r="Z20" s="13">
        <v>3</v>
      </c>
      <c r="AA20" s="14"/>
    </row>
    <row r="21" spans="1:27" s="10" customFormat="1" ht="15" customHeight="1">
      <c r="A21" s="94"/>
      <c r="B21" s="87">
        <v>14</v>
      </c>
      <c r="C21" s="87" t="s">
        <v>268</v>
      </c>
      <c r="D21" s="88" t="s">
        <v>269</v>
      </c>
      <c r="E21" s="89" t="s">
        <v>259</v>
      </c>
      <c r="F21" s="90" t="s">
        <v>270</v>
      </c>
      <c r="G21" s="91" t="s">
        <v>246</v>
      </c>
      <c r="H21" s="91" t="s">
        <v>261</v>
      </c>
      <c r="I21" s="92"/>
      <c r="J21" s="8"/>
      <c r="K21" s="9"/>
      <c r="N21" s="14"/>
      <c r="O21" s="14"/>
      <c r="P21" s="14"/>
      <c r="Q21" s="13">
        <v>7</v>
      </c>
      <c r="R21" s="13">
        <v>2</v>
      </c>
      <c r="S21" s="14"/>
      <c r="T21" s="10" t="str">
        <f t="shared" si="0"/>
        <v>JUNION*</v>
      </c>
      <c r="V21" s="14"/>
      <c r="W21" s="14"/>
      <c r="X21" s="14"/>
      <c r="Y21" s="13">
        <v>7</v>
      </c>
      <c r="Z21" s="13">
        <v>2</v>
      </c>
      <c r="AA21" s="14"/>
    </row>
    <row r="22" spans="1:27" s="10" customFormat="1" ht="15" customHeight="1">
      <c r="A22" s="94"/>
      <c r="B22" s="87">
        <v>15</v>
      </c>
      <c r="C22" s="87" t="s">
        <v>271</v>
      </c>
      <c r="D22" s="88" t="s">
        <v>272</v>
      </c>
      <c r="E22" s="89" t="s">
        <v>259</v>
      </c>
      <c r="F22" s="90" t="s">
        <v>273</v>
      </c>
      <c r="G22" s="91" t="s">
        <v>246</v>
      </c>
      <c r="H22" s="91" t="s">
        <v>261</v>
      </c>
      <c r="I22" s="92"/>
      <c r="J22" s="8"/>
      <c r="K22" s="9"/>
      <c r="N22" s="14"/>
      <c r="O22" s="14"/>
      <c r="P22" s="14"/>
      <c r="Q22" s="13">
        <v>6</v>
      </c>
      <c r="R22" s="13">
        <v>1</v>
      </c>
      <c r="S22" s="14"/>
      <c r="T22" s="10" t="str">
        <f t="shared" si="0"/>
        <v>JUNION*</v>
      </c>
      <c r="V22" s="14"/>
      <c r="W22" s="14"/>
      <c r="X22" s="14"/>
      <c r="Y22" s="13">
        <v>6</v>
      </c>
      <c r="Z22" s="13">
        <v>1</v>
      </c>
      <c r="AA22" s="14"/>
    </row>
    <row r="23" spans="1:27" s="10" customFormat="1" ht="15" customHeight="1">
      <c r="A23" s="94"/>
      <c r="B23" s="87">
        <v>16</v>
      </c>
      <c r="C23" s="87" t="s">
        <v>274</v>
      </c>
      <c r="D23" s="88" t="s">
        <v>275</v>
      </c>
      <c r="E23" s="89" t="s">
        <v>259</v>
      </c>
      <c r="F23" s="90" t="s">
        <v>276</v>
      </c>
      <c r="G23" s="91" t="s">
        <v>246</v>
      </c>
      <c r="H23" s="91" t="s">
        <v>261</v>
      </c>
      <c r="I23" s="92"/>
      <c r="J23" s="8"/>
      <c r="K23" s="9"/>
      <c r="N23" s="14"/>
      <c r="O23" s="14"/>
      <c r="P23" s="14"/>
      <c r="Q23" s="13">
        <v>5</v>
      </c>
      <c r="R23" s="13"/>
      <c r="S23" s="14"/>
      <c r="T23" s="10" t="str">
        <f t="shared" si="0"/>
        <v>JUNION*</v>
      </c>
      <c r="V23" s="14"/>
      <c r="W23" s="14"/>
      <c r="X23" s="14"/>
      <c r="Y23" s="13">
        <v>5</v>
      </c>
      <c r="Z23" s="13"/>
      <c r="AA23" s="14"/>
    </row>
    <row r="24" spans="1:27" s="10" customFormat="1" ht="15" customHeight="1">
      <c r="A24" s="94"/>
      <c r="B24" s="87">
        <v>17</v>
      </c>
      <c r="C24" s="87" t="s">
        <v>277</v>
      </c>
      <c r="D24" s="88" t="s">
        <v>278</v>
      </c>
      <c r="E24" s="89" t="s">
        <v>259</v>
      </c>
      <c r="F24" s="90" t="s">
        <v>279</v>
      </c>
      <c r="G24" s="91" t="s">
        <v>246</v>
      </c>
      <c r="H24" s="91" t="s">
        <v>261</v>
      </c>
      <c r="I24" s="92"/>
      <c r="J24" s="8"/>
      <c r="K24" s="9"/>
      <c r="N24" s="14"/>
      <c r="O24" s="14"/>
      <c r="P24" s="14"/>
      <c r="Q24" s="13">
        <v>4</v>
      </c>
      <c r="R24" s="13"/>
      <c r="S24" s="14"/>
      <c r="T24" s="10" t="str">
        <f t="shared" si="0"/>
        <v>JUNION*</v>
      </c>
      <c r="V24" s="14"/>
      <c r="W24" s="14"/>
      <c r="X24" s="14"/>
      <c r="Y24" s="13">
        <v>4</v>
      </c>
      <c r="Z24" s="13"/>
      <c r="AA24" s="14"/>
    </row>
    <row r="25" spans="1:27" s="10" customFormat="1" ht="15" customHeight="1">
      <c r="A25" s="94"/>
      <c r="B25" s="87">
        <v>18</v>
      </c>
      <c r="C25" s="87" t="s">
        <v>280</v>
      </c>
      <c r="D25" s="88" t="s">
        <v>281</v>
      </c>
      <c r="E25" s="89" t="s">
        <v>259</v>
      </c>
      <c r="F25" s="90" t="s">
        <v>282</v>
      </c>
      <c r="G25" s="91" t="s">
        <v>162</v>
      </c>
      <c r="H25" s="91" t="s">
        <v>261</v>
      </c>
      <c r="I25" s="92"/>
      <c r="J25" s="8"/>
      <c r="K25" s="9"/>
      <c r="N25" s="14"/>
      <c r="O25" s="14"/>
      <c r="P25" s="14"/>
      <c r="Q25" s="13">
        <v>3</v>
      </c>
      <c r="R25" s="13"/>
      <c r="S25" s="14"/>
      <c r="T25" s="10" t="str">
        <f t="shared" si="0"/>
        <v>JUNIOR</v>
      </c>
      <c r="V25" s="14"/>
      <c r="W25" s="14"/>
      <c r="X25" s="14"/>
      <c r="Y25" s="13">
        <v>3</v>
      </c>
      <c r="Z25" s="13"/>
      <c r="AA25" s="14"/>
    </row>
    <row r="26" spans="1:27" s="10" customFormat="1" ht="15" customHeight="1">
      <c r="A26" s="94"/>
      <c r="B26" s="87">
        <v>21</v>
      </c>
      <c r="C26" s="87" t="s">
        <v>283</v>
      </c>
      <c r="D26" s="88" t="s">
        <v>214</v>
      </c>
      <c r="E26" s="89" t="s">
        <v>284</v>
      </c>
      <c r="F26" s="90" t="s">
        <v>285</v>
      </c>
      <c r="G26" s="91" t="s">
        <v>162</v>
      </c>
      <c r="H26" s="91" t="s">
        <v>213</v>
      </c>
      <c r="I26" s="92"/>
      <c r="J26" s="8"/>
      <c r="K26" s="9"/>
      <c r="N26" s="14"/>
      <c r="O26" s="14"/>
      <c r="P26" s="14"/>
      <c r="Q26" s="13">
        <v>2</v>
      </c>
      <c r="R26" s="13"/>
      <c r="S26" s="14"/>
      <c r="T26" s="10" t="str">
        <f t="shared" si="0"/>
        <v>JUNIOR</v>
      </c>
      <c r="V26" s="14"/>
      <c r="W26" s="14"/>
      <c r="X26" s="14"/>
      <c r="Y26" s="13">
        <v>2</v>
      </c>
      <c r="Z26" s="13"/>
      <c r="AA26" s="14"/>
    </row>
    <row r="27" spans="1:27" s="10" customFormat="1" ht="15" customHeight="1">
      <c r="A27" s="94"/>
      <c r="B27" s="87">
        <v>22</v>
      </c>
      <c r="C27" s="87" t="s">
        <v>168</v>
      </c>
      <c r="D27" s="88" t="s">
        <v>169</v>
      </c>
      <c r="E27" s="89" t="s">
        <v>284</v>
      </c>
      <c r="F27" s="90" t="s">
        <v>286</v>
      </c>
      <c r="G27" s="91" t="s">
        <v>162</v>
      </c>
      <c r="H27" s="91" t="s">
        <v>213</v>
      </c>
      <c r="I27" s="92"/>
      <c r="J27" s="8"/>
      <c r="K27" s="9"/>
      <c r="N27" s="14"/>
      <c r="O27" s="14"/>
      <c r="P27" s="14"/>
      <c r="Q27" s="13">
        <v>1</v>
      </c>
      <c r="R27" s="13"/>
      <c r="S27" s="14"/>
      <c r="T27" s="10" t="str">
        <f t="shared" si="0"/>
        <v>JUNIOR</v>
      </c>
      <c r="V27" s="14"/>
      <c r="W27" s="14"/>
      <c r="X27" s="14"/>
      <c r="Y27" s="13">
        <v>1</v>
      </c>
      <c r="Z27" s="13"/>
      <c r="AA27" s="14"/>
    </row>
    <row r="28" spans="1:20" s="10" customFormat="1" ht="15" customHeight="1">
      <c r="A28" s="94"/>
      <c r="B28" s="87">
        <v>23</v>
      </c>
      <c r="C28" s="87" t="s">
        <v>287</v>
      </c>
      <c r="D28" s="88" t="s">
        <v>288</v>
      </c>
      <c r="E28" s="89" t="s">
        <v>284</v>
      </c>
      <c r="F28" s="90" t="s">
        <v>289</v>
      </c>
      <c r="G28" s="91" t="s">
        <v>162</v>
      </c>
      <c r="H28" s="91" t="s">
        <v>213</v>
      </c>
      <c r="I28" s="92"/>
      <c r="J28" s="8"/>
      <c r="K28" s="9"/>
      <c r="T28" s="10" t="str">
        <f t="shared" si="0"/>
        <v>JUNIOR</v>
      </c>
    </row>
    <row r="29" spans="1:20" s="10" customFormat="1" ht="15" customHeight="1">
      <c r="A29" s="94"/>
      <c r="B29" s="87">
        <v>24</v>
      </c>
      <c r="C29" s="87" t="s">
        <v>290</v>
      </c>
      <c r="D29" s="88" t="s">
        <v>291</v>
      </c>
      <c r="E29" s="89" t="s">
        <v>284</v>
      </c>
      <c r="F29" s="90" t="s">
        <v>292</v>
      </c>
      <c r="G29" s="91" t="s">
        <v>162</v>
      </c>
      <c r="H29" s="91" t="s">
        <v>213</v>
      </c>
      <c r="I29" s="92"/>
      <c r="J29" s="8"/>
      <c r="K29" s="9"/>
      <c r="T29" s="10" t="str">
        <f t="shared" si="0"/>
        <v>JUNIOR</v>
      </c>
    </row>
    <row r="30" spans="1:20" s="10" customFormat="1" ht="15" customHeight="1">
      <c r="A30" s="94"/>
      <c r="B30" s="87">
        <v>25</v>
      </c>
      <c r="C30" s="87" t="s">
        <v>293</v>
      </c>
      <c r="D30" s="88" t="s">
        <v>294</v>
      </c>
      <c r="E30" s="89" t="s">
        <v>284</v>
      </c>
      <c r="F30" s="90" t="s">
        <v>295</v>
      </c>
      <c r="G30" s="91" t="s">
        <v>246</v>
      </c>
      <c r="H30" s="91" t="s">
        <v>213</v>
      </c>
      <c r="I30" s="92"/>
      <c r="J30" s="8"/>
      <c r="K30" s="9"/>
      <c r="T30" s="10" t="str">
        <f t="shared" si="0"/>
        <v>JUNION*</v>
      </c>
    </row>
    <row r="31" spans="1:20" s="10" customFormat="1" ht="15" customHeight="1">
      <c r="A31" s="94"/>
      <c r="B31" s="87">
        <v>26</v>
      </c>
      <c r="C31" s="87" t="s">
        <v>296</v>
      </c>
      <c r="D31" s="88" t="s">
        <v>297</v>
      </c>
      <c r="E31" s="89" t="s">
        <v>284</v>
      </c>
      <c r="F31" s="90" t="s">
        <v>167</v>
      </c>
      <c r="G31" s="91" t="s">
        <v>246</v>
      </c>
      <c r="H31" s="91" t="s">
        <v>213</v>
      </c>
      <c r="I31" s="92"/>
      <c r="J31" s="8"/>
      <c r="K31" s="9"/>
      <c r="T31" s="10" t="str">
        <f t="shared" si="0"/>
        <v>JUNION*</v>
      </c>
    </row>
    <row r="32" spans="1:20" s="10" customFormat="1" ht="15" customHeight="1">
      <c r="A32" s="94"/>
      <c r="B32" s="87">
        <v>27</v>
      </c>
      <c r="C32" s="87" t="s">
        <v>298</v>
      </c>
      <c r="D32" s="88" t="s">
        <v>299</v>
      </c>
      <c r="E32" s="89" t="s">
        <v>284</v>
      </c>
      <c r="F32" s="90" t="s">
        <v>300</v>
      </c>
      <c r="G32" s="91" t="s">
        <v>165</v>
      </c>
      <c r="H32" s="91" t="s">
        <v>213</v>
      </c>
      <c r="I32" s="92"/>
      <c r="J32" s="8"/>
      <c r="K32" s="9"/>
      <c r="T32" s="10" t="str">
        <f t="shared" si="0"/>
        <v>KADET A ZBYTEK</v>
      </c>
    </row>
    <row r="33" spans="1:20" s="10" customFormat="1" ht="15" customHeight="1">
      <c r="A33" s="94"/>
      <c r="B33" s="87">
        <v>28</v>
      </c>
      <c r="C33" s="87" t="s">
        <v>301</v>
      </c>
      <c r="D33" s="88" t="s">
        <v>302</v>
      </c>
      <c r="E33" s="89" t="s">
        <v>284</v>
      </c>
      <c r="F33" s="90" t="s">
        <v>303</v>
      </c>
      <c r="G33" s="91" t="s">
        <v>165</v>
      </c>
      <c r="H33" s="91" t="s">
        <v>213</v>
      </c>
      <c r="I33" s="92"/>
      <c r="J33" s="8"/>
      <c r="K33" s="9"/>
      <c r="T33" s="10" t="str">
        <f t="shared" si="0"/>
        <v>KADET A ZBYTEK</v>
      </c>
    </row>
    <row r="34" spans="1:20" s="10" customFormat="1" ht="15" customHeight="1">
      <c r="A34" s="94"/>
      <c r="B34" s="87">
        <v>29</v>
      </c>
      <c r="C34" s="87" t="s">
        <v>166</v>
      </c>
      <c r="D34" s="88" t="s">
        <v>304</v>
      </c>
      <c r="E34" s="89" t="s">
        <v>284</v>
      </c>
      <c r="F34" s="90" t="s">
        <v>305</v>
      </c>
      <c r="G34" s="91" t="s">
        <v>165</v>
      </c>
      <c r="H34" s="91" t="s">
        <v>213</v>
      </c>
      <c r="I34" s="92"/>
      <c r="J34" s="8"/>
      <c r="K34" s="9"/>
      <c r="T34" s="10" t="str">
        <f t="shared" si="0"/>
        <v>KADET A ZBYTEK</v>
      </c>
    </row>
    <row r="35" spans="1:20" s="10" customFormat="1" ht="15" customHeight="1">
      <c r="A35" s="94"/>
      <c r="B35" s="87">
        <v>31</v>
      </c>
      <c r="C35" s="87" t="s">
        <v>204</v>
      </c>
      <c r="D35" s="88" t="s">
        <v>219</v>
      </c>
      <c r="E35" s="89" t="s">
        <v>203</v>
      </c>
      <c r="F35" s="90">
        <v>6047</v>
      </c>
      <c r="G35" s="91" t="s">
        <v>162</v>
      </c>
      <c r="H35" s="91" t="s">
        <v>306</v>
      </c>
      <c r="I35" s="92"/>
      <c r="J35" s="8"/>
      <c r="K35" s="9"/>
      <c r="T35" s="10" t="str">
        <f t="shared" si="0"/>
        <v>JUNIOR</v>
      </c>
    </row>
    <row r="36" spans="1:20" s="10" customFormat="1" ht="15" customHeight="1">
      <c r="A36" s="94"/>
      <c r="B36" s="87">
        <v>32</v>
      </c>
      <c r="C36" s="87" t="s">
        <v>215</v>
      </c>
      <c r="D36" s="88" t="s">
        <v>216</v>
      </c>
      <c r="E36" s="89" t="s">
        <v>203</v>
      </c>
      <c r="F36" s="90">
        <v>4656</v>
      </c>
      <c r="G36" s="91" t="s">
        <v>162</v>
      </c>
      <c r="H36" s="91" t="s">
        <v>306</v>
      </c>
      <c r="I36" s="92"/>
      <c r="J36" s="8"/>
      <c r="K36" s="9"/>
      <c r="T36" s="10" t="str">
        <f t="shared" si="0"/>
        <v>JUNIOR</v>
      </c>
    </row>
    <row r="37" spans="1:20" s="10" customFormat="1" ht="15" customHeight="1">
      <c r="A37" s="94"/>
      <c r="B37" s="87">
        <v>33</v>
      </c>
      <c r="C37" s="87" t="s">
        <v>217</v>
      </c>
      <c r="D37" s="88" t="s">
        <v>218</v>
      </c>
      <c r="E37" s="89" t="s">
        <v>203</v>
      </c>
      <c r="F37" s="90">
        <v>5407</v>
      </c>
      <c r="G37" s="91" t="s">
        <v>162</v>
      </c>
      <c r="H37" s="91" t="s">
        <v>306</v>
      </c>
      <c r="I37" s="92"/>
      <c r="J37" s="8"/>
      <c r="K37" s="9"/>
      <c r="T37" s="10" t="str">
        <f t="shared" si="0"/>
        <v>JUNIOR</v>
      </c>
    </row>
    <row r="38" spans="1:20" s="10" customFormat="1" ht="15" customHeight="1">
      <c r="A38" s="94"/>
      <c r="B38" s="87">
        <v>34</v>
      </c>
      <c r="C38" s="87" t="s">
        <v>307</v>
      </c>
      <c r="D38" s="88" t="s">
        <v>308</v>
      </c>
      <c r="E38" s="89" t="s">
        <v>309</v>
      </c>
      <c r="F38" s="90">
        <v>4324</v>
      </c>
      <c r="G38" s="91" t="s">
        <v>246</v>
      </c>
      <c r="H38" s="91" t="s">
        <v>306</v>
      </c>
      <c r="I38" s="92"/>
      <c r="J38" s="8"/>
      <c r="K38" s="9"/>
      <c r="T38" s="10" t="str">
        <f t="shared" si="0"/>
        <v>JUNION*</v>
      </c>
    </row>
    <row r="39" spans="1:20" s="10" customFormat="1" ht="15" customHeight="1">
      <c r="A39" s="94"/>
      <c r="B39" s="87">
        <v>41</v>
      </c>
      <c r="C39" s="87" t="s">
        <v>310</v>
      </c>
      <c r="D39" s="88" t="s">
        <v>311</v>
      </c>
      <c r="E39" s="89" t="s">
        <v>28</v>
      </c>
      <c r="F39" s="90">
        <v>14513</v>
      </c>
      <c r="G39" s="91" t="s">
        <v>162</v>
      </c>
      <c r="H39" s="91" t="s">
        <v>172</v>
      </c>
      <c r="I39" s="92"/>
      <c r="J39" s="8"/>
      <c r="K39" s="9"/>
      <c r="T39" s="10" t="str">
        <f t="shared" si="0"/>
        <v>JUNIOR</v>
      </c>
    </row>
    <row r="40" spans="1:20" s="10" customFormat="1" ht="15" customHeight="1">
      <c r="A40" s="94"/>
      <c r="B40" s="87">
        <v>42</v>
      </c>
      <c r="C40" s="87" t="s">
        <v>185</v>
      </c>
      <c r="D40" s="88" t="s">
        <v>186</v>
      </c>
      <c r="E40" s="89" t="s">
        <v>28</v>
      </c>
      <c r="F40" s="90">
        <v>18099</v>
      </c>
      <c r="G40" s="91" t="s">
        <v>246</v>
      </c>
      <c r="H40" s="91" t="s">
        <v>172</v>
      </c>
      <c r="I40" s="92"/>
      <c r="J40" s="8"/>
      <c r="K40" s="9"/>
      <c r="T40" s="10" t="str">
        <f t="shared" si="0"/>
        <v>JUNION*</v>
      </c>
    </row>
    <row r="41" spans="1:20" s="10" customFormat="1" ht="15" customHeight="1">
      <c r="A41" s="94"/>
      <c r="B41" s="87">
        <v>43</v>
      </c>
      <c r="C41" s="87" t="s">
        <v>180</v>
      </c>
      <c r="D41" s="88" t="s">
        <v>181</v>
      </c>
      <c r="E41" s="89" t="s">
        <v>28</v>
      </c>
      <c r="F41" s="90">
        <v>18205</v>
      </c>
      <c r="G41" s="91" t="s">
        <v>246</v>
      </c>
      <c r="H41" s="91" t="s">
        <v>172</v>
      </c>
      <c r="I41" s="92"/>
      <c r="J41" s="8"/>
      <c r="K41" s="9"/>
      <c r="T41" s="10" t="str">
        <f t="shared" si="0"/>
        <v>JUNION*</v>
      </c>
    </row>
    <row r="42" spans="1:20" s="10" customFormat="1" ht="15" customHeight="1">
      <c r="A42" s="94"/>
      <c r="B42" s="87">
        <v>44</v>
      </c>
      <c r="C42" s="87" t="s">
        <v>173</v>
      </c>
      <c r="D42" s="88" t="s">
        <v>174</v>
      </c>
      <c r="E42" s="89" t="s">
        <v>28</v>
      </c>
      <c r="F42" s="90">
        <v>11093</v>
      </c>
      <c r="G42" s="91" t="s">
        <v>162</v>
      </c>
      <c r="H42" s="91" t="s">
        <v>172</v>
      </c>
      <c r="I42" s="92"/>
      <c r="J42" s="8"/>
      <c r="K42" s="9"/>
      <c r="T42" s="10" t="str">
        <f t="shared" si="0"/>
        <v>JUNIOR</v>
      </c>
    </row>
    <row r="43" spans="1:20" s="10" customFormat="1" ht="15" customHeight="1">
      <c r="A43" s="94"/>
      <c r="B43" s="87">
        <v>45</v>
      </c>
      <c r="C43" s="87" t="s">
        <v>175</v>
      </c>
      <c r="D43" s="88" t="s">
        <v>176</v>
      </c>
      <c r="E43" s="89" t="s">
        <v>28</v>
      </c>
      <c r="F43" s="90">
        <v>18866</v>
      </c>
      <c r="G43" s="91" t="s">
        <v>162</v>
      </c>
      <c r="H43" s="91" t="s">
        <v>172</v>
      </c>
      <c r="I43" s="92"/>
      <c r="J43" s="8"/>
      <c r="K43" s="9"/>
      <c r="T43" s="10" t="str">
        <f t="shared" si="0"/>
        <v>JUNIOR</v>
      </c>
    </row>
    <row r="44" spans="1:20" s="10" customFormat="1" ht="15" customHeight="1">
      <c r="A44" s="94"/>
      <c r="B44" s="87">
        <v>46</v>
      </c>
      <c r="C44" s="87" t="s">
        <v>312</v>
      </c>
      <c r="D44" s="88" t="s">
        <v>313</v>
      </c>
      <c r="E44" s="89" t="s">
        <v>28</v>
      </c>
      <c r="F44" s="90">
        <v>2103</v>
      </c>
      <c r="G44" s="91" t="s">
        <v>171</v>
      </c>
      <c r="H44" s="91" t="s">
        <v>172</v>
      </c>
      <c r="I44" s="92"/>
      <c r="J44" s="8"/>
      <c r="K44" s="9"/>
      <c r="T44" s="10" t="str">
        <f t="shared" si="0"/>
        <v>KADET A ZBYTEK</v>
      </c>
    </row>
    <row r="45" spans="1:20" s="10" customFormat="1" ht="15" customHeight="1">
      <c r="A45" s="94"/>
      <c r="B45" s="87">
        <v>47</v>
      </c>
      <c r="C45" s="87" t="s">
        <v>314</v>
      </c>
      <c r="D45" s="88" t="s">
        <v>315</v>
      </c>
      <c r="E45" s="89" t="s">
        <v>28</v>
      </c>
      <c r="F45" s="90">
        <v>12252</v>
      </c>
      <c r="G45" s="91" t="s">
        <v>246</v>
      </c>
      <c r="H45" s="91" t="s">
        <v>172</v>
      </c>
      <c r="I45" s="92"/>
      <c r="J45" s="8"/>
      <c r="K45" s="9"/>
      <c r="T45" s="10" t="str">
        <f t="shared" si="0"/>
        <v>JUNION*</v>
      </c>
    </row>
    <row r="46" spans="1:20" s="10" customFormat="1" ht="15" customHeight="1">
      <c r="A46" s="94"/>
      <c r="B46" s="87">
        <v>51</v>
      </c>
      <c r="C46" s="87" t="s">
        <v>316</v>
      </c>
      <c r="D46" s="88" t="s">
        <v>317</v>
      </c>
      <c r="E46" s="89" t="s">
        <v>184</v>
      </c>
      <c r="F46" s="90">
        <v>7838</v>
      </c>
      <c r="G46" s="91" t="s">
        <v>246</v>
      </c>
      <c r="H46" s="91" t="s">
        <v>318</v>
      </c>
      <c r="I46" s="92"/>
      <c r="J46" s="8"/>
      <c r="K46" s="9"/>
      <c r="T46" s="10" t="str">
        <f t="shared" si="0"/>
        <v>JUNION*</v>
      </c>
    </row>
    <row r="47" spans="1:20" s="10" customFormat="1" ht="15" customHeight="1">
      <c r="A47" s="94"/>
      <c r="B47" s="87">
        <v>52</v>
      </c>
      <c r="C47" s="87" t="s">
        <v>319</v>
      </c>
      <c r="D47" s="88" t="s">
        <v>320</v>
      </c>
      <c r="E47" s="89" t="s">
        <v>184</v>
      </c>
      <c r="F47" s="90">
        <v>12575</v>
      </c>
      <c r="G47" s="91" t="s">
        <v>162</v>
      </c>
      <c r="H47" s="91" t="s">
        <v>318</v>
      </c>
      <c r="I47" s="92"/>
      <c r="J47" s="8"/>
      <c r="K47" s="9"/>
      <c r="T47" s="10" t="str">
        <f t="shared" si="0"/>
        <v>JUNIOR</v>
      </c>
    </row>
    <row r="48" spans="1:20" s="10" customFormat="1" ht="15" customHeight="1">
      <c r="A48" s="94"/>
      <c r="B48" s="87">
        <v>53</v>
      </c>
      <c r="C48" s="87" t="s">
        <v>182</v>
      </c>
      <c r="D48" s="88" t="s">
        <v>183</v>
      </c>
      <c r="E48" s="89" t="s">
        <v>184</v>
      </c>
      <c r="F48" s="90">
        <v>10724</v>
      </c>
      <c r="G48" s="91" t="s">
        <v>162</v>
      </c>
      <c r="H48" s="91" t="s">
        <v>318</v>
      </c>
      <c r="I48" s="92"/>
      <c r="J48" s="8"/>
      <c r="K48" s="9"/>
      <c r="T48" s="10" t="str">
        <f t="shared" si="0"/>
        <v>JUNIOR</v>
      </c>
    </row>
    <row r="49" spans="1:20" s="10" customFormat="1" ht="15" customHeight="1">
      <c r="A49" s="94"/>
      <c r="B49" s="87">
        <v>55</v>
      </c>
      <c r="C49" s="87" t="s">
        <v>321</v>
      </c>
      <c r="D49" s="88" t="s">
        <v>322</v>
      </c>
      <c r="E49" s="89" t="s">
        <v>323</v>
      </c>
      <c r="F49" s="90">
        <v>11522</v>
      </c>
      <c r="G49" s="91" t="s">
        <v>171</v>
      </c>
      <c r="H49" s="91" t="s">
        <v>324</v>
      </c>
      <c r="I49" s="92"/>
      <c r="J49" s="8"/>
      <c r="K49" s="9"/>
      <c r="T49" s="10" t="str">
        <f t="shared" si="0"/>
        <v>KADET A ZBYTEK</v>
      </c>
    </row>
    <row r="50" spans="1:20" s="10" customFormat="1" ht="15" customHeight="1">
      <c r="A50" s="94"/>
      <c r="B50" s="87">
        <v>56</v>
      </c>
      <c r="C50" s="87" t="s">
        <v>189</v>
      </c>
      <c r="D50" s="88" t="s">
        <v>190</v>
      </c>
      <c r="E50" s="89" t="s">
        <v>191</v>
      </c>
      <c r="F50" s="90">
        <v>11073</v>
      </c>
      <c r="G50" s="91" t="s">
        <v>162</v>
      </c>
      <c r="H50" s="91" t="s">
        <v>318</v>
      </c>
      <c r="I50" s="92"/>
      <c r="J50" s="8"/>
      <c r="K50" s="9"/>
      <c r="T50" s="10" t="str">
        <f t="shared" si="0"/>
        <v>JUNIOR</v>
      </c>
    </row>
    <row r="51" spans="1:20" s="10" customFormat="1" ht="15" customHeight="1">
      <c r="A51" s="94"/>
      <c r="B51" s="87">
        <v>57</v>
      </c>
      <c r="C51" s="87" t="s">
        <v>325</v>
      </c>
      <c r="D51" s="88" t="s">
        <v>326</v>
      </c>
      <c r="E51" s="89" t="s">
        <v>327</v>
      </c>
      <c r="F51" s="90">
        <v>8956</v>
      </c>
      <c r="G51" s="91" t="s">
        <v>171</v>
      </c>
      <c r="H51" s="91" t="s">
        <v>318</v>
      </c>
      <c r="I51" s="92"/>
      <c r="J51" s="8"/>
      <c r="K51" s="9"/>
      <c r="T51" s="10" t="str">
        <f t="shared" si="0"/>
        <v>KADET A ZBYTEK</v>
      </c>
    </row>
    <row r="52" spans="1:20" s="10" customFormat="1" ht="15" customHeight="1">
      <c r="A52" s="94"/>
      <c r="B52" s="87">
        <v>58</v>
      </c>
      <c r="C52" s="87" t="s">
        <v>177</v>
      </c>
      <c r="D52" s="88" t="s">
        <v>178</v>
      </c>
      <c r="E52" s="89" t="s">
        <v>179</v>
      </c>
      <c r="F52" s="90">
        <v>13717</v>
      </c>
      <c r="G52" s="91" t="s">
        <v>162</v>
      </c>
      <c r="H52" s="91" t="s">
        <v>318</v>
      </c>
      <c r="I52" s="92"/>
      <c r="J52" s="8"/>
      <c r="K52" s="9"/>
      <c r="T52" s="10" t="str">
        <f t="shared" si="0"/>
        <v>JUNIOR</v>
      </c>
    </row>
    <row r="53" spans="1:20" s="10" customFormat="1" ht="15" customHeight="1">
      <c r="A53" s="94"/>
      <c r="B53" s="87">
        <v>59</v>
      </c>
      <c r="C53" s="87" t="s">
        <v>329</v>
      </c>
      <c r="D53" s="88" t="s">
        <v>330</v>
      </c>
      <c r="E53" s="89" t="s">
        <v>179</v>
      </c>
      <c r="F53" s="90">
        <v>11859</v>
      </c>
      <c r="G53" s="91" t="s">
        <v>162</v>
      </c>
      <c r="H53" s="91" t="s">
        <v>318</v>
      </c>
      <c r="I53" s="92"/>
      <c r="J53" s="8"/>
      <c r="K53" s="9"/>
      <c r="T53" s="10" t="str">
        <f t="shared" si="0"/>
        <v>JUNIOR</v>
      </c>
    </row>
    <row r="54" spans="1:20" s="10" customFormat="1" ht="15" customHeight="1">
      <c r="A54" s="94"/>
      <c r="B54" s="87">
        <v>61</v>
      </c>
      <c r="C54" s="87" t="s">
        <v>331</v>
      </c>
      <c r="D54" s="88" t="s">
        <v>332</v>
      </c>
      <c r="E54" s="89" t="s">
        <v>24</v>
      </c>
      <c r="F54" s="90">
        <v>18978</v>
      </c>
      <c r="G54" s="91" t="s">
        <v>165</v>
      </c>
      <c r="H54" s="91" t="s">
        <v>212</v>
      </c>
      <c r="I54" s="92"/>
      <c r="J54" s="8"/>
      <c r="K54" s="9"/>
      <c r="M54" s="158"/>
      <c r="T54" s="10" t="str">
        <f t="shared" si="0"/>
        <v>KADET A ZBYTEK</v>
      </c>
    </row>
    <row r="55" spans="1:20" s="10" customFormat="1" ht="15" customHeight="1">
      <c r="A55" s="94"/>
      <c r="B55" s="87">
        <v>62</v>
      </c>
      <c r="C55" s="87" t="s">
        <v>333</v>
      </c>
      <c r="D55" s="88" t="s">
        <v>334</v>
      </c>
      <c r="E55" s="89" t="s">
        <v>24</v>
      </c>
      <c r="F55" s="90">
        <v>7131</v>
      </c>
      <c r="G55" s="91" t="s">
        <v>165</v>
      </c>
      <c r="H55" s="91" t="s">
        <v>212</v>
      </c>
      <c r="I55" s="92"/>
      <c r="J55" s="8"/>
      <c r="K55" s="9"/>
      <c r="M55" s="158"/>
      <c r="T55" s="10" t="str">
        <f t="shared" si="0"/>
        <v>KADET A ZBYTEK</v>
      </c>
    </row>
    <row r="56" spans="1:20" s="10" customFormat="1" ht="15" customHeight="1">
      <c r="A56" s="94"/>
      <c r="B56" s="87">
        <v>63</v>
      </c>
      <c r="C56" s="87" t="s">
        <v>335</v>
      </c>
      <c r="D56" s="88" t="s">
        <v>336</v>
      </c>
      <c r="E56" s="89" t="s">
        <v>24</v>
      </c>
      <c r="F56" s="90">
        <v>18029</v>
      </c>
      <c r="G56" s="91" t="s">
        <v>246</v>
      </c>
      <c r="H56" s="91" t="s">
        <v>212</v>
      </c>
      <c r="I56" s="92"/>
      <c r="J56" s="8"/>
      <c r="K56" s="9"/>
      <c r="M56" s="158"/>
      <c r="T56" s="10" t="str">
        <f t="shared" si="0"/>
        <v>JUNION*</v>
      </c>
    </row>
    <row r="57" spans="1:20" s="10" customFormat="1" ht="15" customHeight="1">
      <c r="A57" s="94"/>
      <c r="B57" s="87">
        <v>64</v>
      </c>
      <c r="C57" s="87" t="s">
        <v>199</v>
      </c>
      <c r="D57" s="88" t="s">
        <v>200</v>
      </c>
      <c r="E57" s="89" t="s">
        <v>24</v>
      </c>
      <c r="F57" s="90">
        <v>11689</v>
      </c>
      <c r="G57" s="91" t="s">
        <v>162</v>
      </c>
      <c r="H57" s="91" t="s">
        <v>212</v>
      </c>
      <c r="I57" s="92"/>
      <c r="J57" s="8"/>
      <c r="K57" s="9"/>
      <c r="M57" s="158"/>
      <c r="T57" s="10" t="str">
        <f t="shared" si="0"/>
        <v>JUNIOR</v>
      </c>
    </row>
    <row r="58" spans="1:20" s="10" customFormat="1" ht="15" customHeight="1">
      <c r="A58" s="94"/>
      <c r="B58" s="87">
        <v>65</v>
      </c>
      <c r="C58" s="87" t="s">
        <v>337</v>
      </c>
      <c r="D58" s="88" t="s">
        <v>338</v>
      </c>
      <c r="E58" s="89" t="s">
        <v>24</v>
      </c>
      <c r="F58" s="90">
        <v>10675</v>
      </c>
      <c r="G58" s="91" t="s">
        <v>162</v>
      </c>
      <c r="H58" s="91" t="s">
        <v>212</v>
      </c>
      <c r="I58" s="92"/>
      <c r="J58" s="8"/>
      <c r="K58" s="9"/>
      <c r="M58" s="158"/>
      <c r="T58" s="10" t="str">
        <f t="shared" si="0"/>
        <v>JUNIOR</v>
      </c>
    </row>
    <row r="59" spans="1:20" s="10" customFormat="1" ht="15" customHeight="1">
      <c r="A59" s="94"/>
      <c r="B59" s="87">
        <v>66</v>
      </c>
      <c r="C59" s="87" t="s">
        <v>339</v>
      </c>
      <c r="D59" s="88" t="s">
        <v>340</v>
      </c>
      <c r="E59" s="89" t="s">
        <v>24</v>
      </c>
      <c r="F59" s="90">
        <v>13727</v>
      </c>
      <c r="G59" s="91" t="s">
        <v>165</v>
      </c>
      <c r="H59" s="91" t="s">
        <v>212</v>
      </c>
      <c r="I59" s="92"/>
      <c r="J59" s="8"/>
      <c r="K59" s="9"/>
      <c r="M59" s="158"/>
      <c r="T59" s="10" t="str">
        <f t="shared" si="0"/>
        <v>KADET A ZBYTEK</v>
      </c>
    </row>
    <row r="60" spans="1:20" s="10" customFormat="1" ht="15" customHeight="1">
      <c r="A60" s="94"/>
      <c r="B60" s="87">
        <v>67</v>
      </c>
      <c r="C60" s="87" t="s">
        <v>341</v>
      </c>
      <c r="D60" s="88" t="s">
        <v>342</v>
      </c>
      <c r="E60" s="89" t="s">
        <v>24</v>
      </c>
      <c r="F60" s="90">
        <v>7823</v>
      </c>
      <c r="G60" s="91" t="s">
        <v>165</v>
      </c>
      <c r="H60" s="91" t="s">
        <v>212</v>
      </c>
      <c r="I60" s="92"/>
      <c r="J60" s="8"/>
      <c r="K60" s="9"/>
      <c r="M60" s="158"/>
      <c r="T60" s="10" t="str">
        <f t="shared" si="0"/>
        <v>KADET A ZBYTEK</v>
      </c>
    </row>
    <row r="61" spans="1:20" s="10" customFormat="1" ht="15" customHeight="1">
      <c r="A61" s="94"/>
      <c r="B61" s="87">
        <v>68</v>
      </c>
      <c r="C61" s="87" t="s">
        <v>343</v>
      </c>
      <c r="D61" s="88" t="s">
        <v>344</v>
      </c>
      <c r="E61" s="89" t="s">
        <v>345</v>
      </c>
      <c r="F61" s="90">
        <v>9637</v>
      </c>
      <c r="G61" s="91" t="s">
        <v>246</v>
      </c>
      <c r="H61" s="91" t="s">
        <v>212</v>
      </c>
      <c r="I61" s="92"/>
      <c r="J61" s="8"/>
      <c r="K61" s="9"/>
      <c r="M61" s="158"/>
      <c r="T61" s="10" t="str">
        <f t="shared" si="0"/>
        <v>JUNION*</v>
      </c>
    </row>
    <row r="62" spans="1:20" s="10" customFormat="1" ht="15" customHeight="1">
      <c r="A62" s="94"/>
      <c r="B62" s="87">
        <v>69</v>
      </c>
      <c r="C62" s="87" t="s">
        <v>346</v>
      </c>
      <c r="D62" s="88" t="s">
        <v>347</v>
      </c>
      <c r="E62" s="89" t="s">
        <v>24</v>
      </c>
      <c r="F62" s="90">
        <v>13022</v>
      </c>
      <c r="G62" s="91" t="s">
        <v>246</v>
      </c>
      <c r="H62" s="91" t="s">
        <v>212</v>
      </c>
      <c r="I62" s="92"/>
      <c r="J62" s="8"/>
      <c r="K62" s="9"/>
      <c r="M62" s="158"/>
      <c r="T62" s="10" t="str">
        <f t="shared" si="0"/>
        <v>JUNION*</v>
      </c>
    </row>
    <row r="63" spans="1:20" s="10" customFormat="1" ht="15" customHeight="1">
      <c r="A63" s="94"/>
      <c r="B63" s="87">
        <v>71</v>
      </c>
      <c r="C63" s="87" t="s">
        <v>348</v>
      </c>
      <c r="D63" s="88" t="s">
        <v>349</v>
      </c>
      <c r="E63" s="89" t="s">
        <v>350</v>
      </c>
      <c r="F63" s="90">
        <v>14658</v>
      </c>
      <c r="G63" s="91" t="s">
        <v>165</v>
      </c>
      <c r="H63" s="91" t="s">
        <v>351</v>
      </c>
      <c r="I63" s="92"/>
      <c r="J63" s="8"/>
      <c r="K63" s="9"/>
      <c r="M63" s="42"/>
      <c r="T63" s="10" t="str">
        <f t="shared" si="0"/>
        <v>KADET A ZBYTEK</v>
      </c>
    </row>
    <row r="64" spans="1:20" s="10" customFormat="1" ht="15" customHeight="1">
      <c r="A64" s="94"/>
      <c r="B64" s="87">
        <v>72</v>
      </c>
      <c r="C64" s="87" t="s">
        <v>352</v>
      </c>
      <c r="D64" s="88" t="s">
        <v>353</v>
      </c>
      <c r="E64" s="89" t="s">
        <v>350</v>
      </c>
      <c r="F64" s="90">
        <v>17888</v>
      </c>
      <c r="G64" s="91" t="s">
        <v>162</v>
      </c>
      <c r="H64" s="91" t="s">
        <v>351</v>
      </c>
      <c r="I64" s="92"/>
      <c r="J64" s="8"/>
      <c r="K64" s="9"/>
      <c r="M64" s="158"/>
      <c r="T64" s="10" t="str">
        <f t="shared" si="0"/>
        <v>JUNIOR</v>
      </c>
    </row>
    <row r="65" spans="1:20" s="10" customFormat="1" ht="15" customHeight="1">
      <c r="A65" s="94"/>
      <c r="B65" s="87">
        <v>73</v>
      </c>
      <c r="C65" s="87" t="s">
        <v>354</v>
      </c>
      <c r="D65" s="88" t="s">
        <v>355</v>
      </c>
      <c r="E65" s="89" t="s">
        <v>350</v>
      </c>
      <c r="F65" s="90">
        <v>5463</v>
      </c>
      <c r="G65" s="91" t="s">
        <v>162</v>
      </c>
      <c r="H65" s="91" t="s">
        <v>351</v>
      </c>
      <c r="I65" s="92"/>
      <c r="J65" s="8"/>
      <c r="K65" s="9"/>
      <c r="M65" s="158"/>
      <c r="T65" s="10" t="str">
        <f t="shared" si="0"/>
        <v>JUNIOR</v>
      </c>
    </row>
    <row r="66" spans="1:20" s="10" customFormat="1" ht="15" customHeight="1">
      <c r="A66" s="94"/>
      <c r="B66" s="87">
        <v>74</v>
      </c>
      <c r="C66" s="87" t="s">
        <v>356</v>
      </c>
      <c r="D66" s="88" t="s">
        <v>357</v>
      </c>
      <c r="E66" s="89" t="s">
        <v>350</v>
      </c>
      <c r="F66" s="90">
        <v>9628</v>
      </c>
      <c r="G66" s="91" t="s">
        <v>246</v>
      </c>
      <c r="H66" s="91" t="s">
        <v>351</v>
      </c>
      <c r="I66" s="92"/>
      <c r="J66" s="8"/>
      <c r="K66" s="9"/>
      <c r="M66" s="158"/>
      <c r="T66" s="10" t="str">
        <f t="shared" si="0"/>
        <v>JUNION*</v>
      </c>
    </row>
    <row r="67" spans="1:20" s="10" customFormat="1" ht="15" customHeight="1">
      <c r="A67" s="94"/>
      <c r="B67" s="87">
        <v>75</v>
      </c>
      <c r="C67" s="87" t="s">
        <v>358</v>
      </c>
      <c r="D67" s="88" t="s">
        <v>359</v>
      </c>
      <c r="E67" s="89" t="s">
        <v>22</v>
      </c>
      <c r="F67" s="90">
        <v>10234</v>
      </c>
      <c r="G67" s="91" t="s">
        <v>246</v>
      </c>
      <c r="H67" s="91" t="s">
        <v>351</v>
      </c>
      <c r="I67" s="92"/>
      <c r="J67" s="8"/>
      <c r="K67" s="9"/>
      <c r="M67" s="158"/>
      <c r="T67" s="10" t="str">
        <f t="shared" si="0"/>
        <v>JUNION*</v>
      </c>
    </row>
    <row r="68" spans="1:20" s="10" customFormat="1" ht="15" customHeight="1">
      <c r="A68" s="94"/>
      <c r="B68" s="87">
        <v>76</v>
      </c>
      <c r="C68" s="87" t="s">
        <v>360</v>
      </c>
      <c r="D68" s="88" t="s">
        <v>361</v>
      </c>
      <c r="E68" s="89" t="s">
        <v>22</v>
      </c>
      <c r="F68" s="90">
        <v>9508</v>
      </c>
      <c r="G68" s="91" t="s">
        <v>162</v>
      </c>
      <c r="H68" s="91" t="s">
        <v>351</v>
      </c>
      <c r="I68" s="92"/>
      <c r="J68" s="8"/>
      <c r="K68" s="9"/>
      <c r="M68" s="158"/>
      <c r="T68" s="10" t="str">
        <f t="shared" si="0"/>
        <v>JUNIOR</v>
      </c>
    </row>
    <row r="69" spans="1:20" s="10" customFormat="1" ht="15" customHeight="1">
      <c r="A69" s="94"/>
      <c r="B69" s="87">
        <v>77</v>
      </c>
      <c r="C69" s="87" t="s">
        <v>362</v>
      </c>
      <c r="D69" s="88" t="s">
        <v>363</v>
      </c>
      <c r="E69" s="89" t="s">
        <v>364</v>
      </c>
      <c r="F69" s="90">
        <v>8606</v>
      </c>
      <c r="G69" s="91" t="s">
        <v>246</v>
      </c>
      <c r="H69" s="91" t="s">
        <v>351</v>
      </c>
      <c r="I69" s="92"/>
      <c r="J69" s="8"/>
      <c r="K69" s="9"/>
      <c r="M69" s="158"/>
      <c r="T69" s="10" t="str">
        <f t="shared" si="0"/>
        <v>JUNION*</v>
      </c>
    </row>
    <row r="70" spans="1:20" s="10" customFormat="1" ht="15" customHeight="1">
      <c r="A70" s="94"/>
      <c r="B70" s="87">
        <v>78</v>
      </c>
      <c r="C70" s="87" t="s">
        <v>163</v>
      </c>
      <c r="D70" s="88" t="s">
        <v>164</v>
      </c>
      <c r="E70" s="89" t="s">
        <v>364</v>
      </c>
      <c r="F70" s="90">
        <v>14343</v>
      </c>
      <c r="G70" s="91" t="s">
        <v>162</v>
      </c>
      <c r="H70" s="91" t="s">
        <v>351</v>
      </c>
      <c r="I70" s="92"/>
      <c r="J70" s="8"/>
      <c r="K70" s="9"/>
      <c r="M70" s="158"/>
      <c r="T70" s="10" t="str">
        <f t="shared" si="0"/>
        <v>JUNIOR</v>
      </c>
    </row>
    <row r="71" spans="1:20" s="10" customFormat="1" ht="15" customHeight="1">
      <c r="A71" s="94"/>
      <c r="B71" s="87">
        <v>81</v>
      </c>
      <c r="C71" s="87" t="s">
        <v>365</v>
      </c>
      <c r="D71" s="88" t="s">
        <v>366</v>
      </c>
      <c r="E71" s="89" t="s">
        <v>29</v>
      </c>
      <c r="F71" s="90">
        <v>17408</v>
      </c>
      <c r="G71" s="91" t="s">
        <v>246</v>
      </c>
      <c r="H71" s="91" t="s">
        <v>324</v>
      </c>
      <c r="I71" s="92"/>
      <c r="J71" s="8"/>
      <c r="K71" s="9"/>
      <c r="M71" s="158"/>
      <c r="T71" s="10" t="str">
        <f t="shared" si="0"/>
        <v>JUNION*</v>
      </c>
    </row>
    <row r="72" spans="1:20" s="10" customFormat="1" ht="15" customHeight="1">
      <c r="A72" s="94"/>
      <c r="B72" s="87">
        <v>82</v>
      </c>
      <c r="C72" s="87" t="s">
        <v>367</v>
      </c>
      <c r="D72" s="88" t="s">
        <v>368</v>
      </c>
      <c r="E72" s="89" t="s">
        <v>29</v>
      </c>
      <c r="F72" s="90">
        <v>18248</v>
      </c>
      <c r="G72" s="91" t="s">
        <v>246</v>
      </c>
      <c r="H72" s="91" t="s">
        <v>324</v>
      </c>
      <c r="I72" s="92"/>
      <c r="J72" s="8"/>
      <c r="K72" s="9"/>
      <c r="M72" s="158"/>
      <c r="T72" s="10" t="str">
        <f t="shared" si="0"/>
        <v>JUNION*</v>
      </c>
    </row>
    <row r="73" spans="1:20" s="10" customFormat="1" ht="15" customHeight="1">
      <c r="A73" s="94"/>
      <c r="B73" s="87">
        <v>83</v>
      </c>
      <c r="C73" s="87" t="s">
        <v>369</v>
      </c>
      <c r="D73" s="88" t="s">
        <v>370</v>
      </c>
      <c r="E73" s="89" t="s">
        <v>194</v>
      </c>
      <c r="F73" s="90">
        <v>7803</v>
      </c>
      <c r="G73" s="91" t="s">
        <v>165</v>
      </c>
      <c r="H73" s="91" t="s">
        <v>324</v>
      </c>
      <c r="I73" s="92"/>
      <c r="J73" s="8"/>
      <c r="K73" s="9"/>
      <c r="M73" s="158"/>
      <c r="T73" s="10" t="str">
        <f t="shared" si="0"/>
        <v>KADET A ZBYTEK</v>
      </c>
    </row>
    <row r="74" spans="1:20" s="10" customFormat="1" ht="15" customHeight="1">
      <c r="A74" s="94"/>
      <c r="B74" s="87">
        <v>84</v>
      </c>
      <c r="C74" s="87" t="s">
        <v>195</v>
      </c>
      <c r="D74" s="88" t="s">
        <v>196</v>
      </c>
      <c r="E74" s="89" t="s">
        <v>194</v>
      </c>
      <c r="F74" s="90">
        <v>18732</v>
      </c>
      <c r="G74" s="91" t="s">
        <v>162</v>
      </c>
      <c r="H74" s="91" t="s">
        <v>324</v>
      </c>
      <c r="I74" s="92"/>
      <c r="J74" s="8"/>
      <c r="K74" s="9"/>
      <c r="M74" s="158"/>
      <c r="T74" s="10" t="str">
        <f t="shared" si="0"/>
        <v>JUNIOR</v>
      </c>
    </row>
    <row r="75" spans="1:20" s="10" customFormat="1" ht="15" customHeight="1">
      <c r="A75" s="94"/>
      <c r="B75" s="87">
        <v>91</v>
      </c>
      <c r="C75" s="87" t="s">
        <v>371</v>
      </c>
      <c r="D75" s="88" t="s">
        <v>372</v>
      </c>
      <c r="E75" s="89" t="s">
        <v>373</v>
      </c>
      <c r="F75" s="90">
        <v>14355</v>
      </c>
      <c r="G75" s="91" t="s">
        <v>246</v>
      </c>
      <c r="H75" s="91" t="s">
        <v>328</v>
      </c>
      <c r="I75" s="92"/>
      <c r="J75" s="8"/>
      <c r="K75" s="9"/>
      <c r="M75" s="158"/>
      <c r="T75" s="10" t="str">
        <f t="shared" si="0"/>
        <v>JUNION*</v>
      </c>
    </row>
    <row r="76" spans="1:20" s="10" customFormat="1" ht="15" customHeight="1">
      <c r="A76" s="94"/>
      <c r="B76" s="87">
        <v>92</v>
      </c>
      <c r="C76" s="87" t="s">
        <v>314</v>
      </c>
      <c r="D76" s="88" t="s">
        <v>374</v>
      </c>
      <c r="E76" s="89" t="s">
        <v>30</v>
      </c>
      <c r="F76" s="90">
        <v>15733</v>
      </c>
      <c r="G76" s="91" t="s">
        <v>246</v>
      </c>
      <c r="H76" s="91" t="s">
        <v>328</v>
      </c>
      <c r="I76" s="92"/>
      <c r="J76" s="8"/>
      <c r="K76" s="9"/>
      <c r="M76" s="158"/>
      <c r="T76" s="10" t="str">
        <f t="shared" si="0"/>
        <v>JUNION*</v>
      </c>
    </row>
    <row r="77" spans="1:20" s="10" customFormat="1" ht="15" customHeight="1">
      <c r="A77" s="94"/>
      <c r="B77" s="87">
        <v>93</v>
      </c>
      <c r="C77" s="87" t="s">
        <v>375</v>
      </c>
      <c r="D77" s="88" t="s">
        <v>376</v>
      </c>
      <c r="E77" s="89" t="s">
        <v>170</v>
      </c>
      <c r="F77" s="90">
        <v>9623</v>
      </c>
      <c r="G77" s="91" t="s">
        <v>165</v>
      </c>
      <c r="H77" s="91" t="s">
        <v>328</v>
      </c>
      <c r="I77" s="92"/>
      <c r="J77" s="8"/>
      <c r="K77" s="9"/>
      <c r="M77" s="158"/>
      <c r="T77" s="10" t="str">
        <f>IF(MID(C77,7,1)="4","JUNIOR",IF(MID(C77,7,1)="5","JUNION*","KADET A ZBYTEK"))</f>
        <v>KADET A ZBYTEK</v>
      </c>
    </row>
    <row r="78" spans="1:20" s="10" customFormat="1" ht="15" customHeight="1">
      <c r="A78" s="94"/>
      <c r="B78" s="87">
        <v>94</v>
      </c>
      <c r="C78" s="87" t="s">
        <v>187</v>
      </c>
      <c r="D78" s="88" t="s">
        <v>188</v>
      </c>
      <c r="E78" s="89" t="s">
        <v>30</v>
      </c>
      <c r="F78" s="90">
        <v>9614</v>
      </c>
      <c r="G78" s="91" t="s">
        <v>162</v>
      </c>
      <c r="H78" s="91" t="s">
        <v>328</v>
      </c>
      <c r="I78" s="92"/>
      <c r="J78" s="8"/>
      <c r="K78" s="9"/>
      <c r="M78" s="158"/>
      <c r="T78" s="10" t="str">
        <f>IF(MID(C78,7,1)="4","JUNIOR",IF(MID(C78,7,1)="5","JUNION*","KADET A ZBYTEK"))</f>
        <v>JUNIOR</v>
      </c>
    </row>
    <row r="79" spans="1:20" s="10" customFormat="1" ht="15" customHeight="1">
      <c r="A79" s="94"/>
      <c r="B79" s="87">
        <v>95</v>
      </c>
      <c r="C79" s="87" t="s">
        <v>377</v>
      </c>
      <c r="D79" s="88" t="s">
        <v>378</v>
      </c>
      <c r="E79" s="89" t="s">
        <v>379</v>
      </c>
      <c r="F79" s="90">
        <v>13230</v>
      </c>
      <c r="G79" s="91" t="s">
        <v>162</v>
      </c>
      <c r="H79" s="91" t="s">
        <v>328</v>
      </c>
      <c r="I79" s="92"/>
      <c r="J79" s="8"/>
      <c r="K79" s="9"/>
      <c r="M79" s="158"/>
      <c r="T79" s="10" t="str">
        <f>IF(MID(C79,7,1)="4","JUNIOR",IF(MID(C79,7,1)="5","JUNION*","KADET A ZBYTEK"))</f>
        <v>JUNIOR</v>
      </c>
    </row>
    <row r="80" spans="1:21" s="155" customFormat="1" ht="15">
      <c r="A80" s="157"/>
      <c r="B80" s="157" t="s">
        <v>410</v>
      </c>
      <c r="C80" s="93"/>
      <c r="D80" s="157"/>
      <c r="E80" s="157"/>
      <c r="F80" s="157"/>
      <c r="G80" s="157"/>
      <c r="H80" s="157"/>
      <c r="I80" s="157"/>
      <c r="J80" s="157"/>
      <c r="K80" s="157"/>
      <c r="L80" s="10"/>
      <c r="M80"/>
      <c r="N80"/>
      <c r="O80"/>
      <c r="P80"/>
      <c r="Q80"/>
      <c r="R80"/>
      <c r="S80"/>
      <c r="T80"/>
      <c r="U80"/>
    </row>
    <row r="81" s="10" customFormat="1" ht="12.75">
      <c r="M81"/>
    </row>
    <row r="82" s="10" customFormat="1" ht="12.75">
      <c r="M82"/>
    </row>
    <row r="83" s="10" customFormat="1" ht="12.75">
      <c r="M83"/>
    </row>
    <row r="84" s="10" customFormat="1" ht="12.75">
      <c r="M84"/>
    </row>
    <row r="85" s="10" customFormat="1" ht="12.75">
      <c r="M85"/>
    </row>
    <row r="86" s="10" customFormat="1" ht="12.75">
      <c r="M86"/>
    </row>
    <row r="87" s="10" customFormat="1" ht="12.75">
      <c r="M87"/>
    </row>
    <row r="88" s="10" customFormat="1" ht="12.75">
      <c r="M88"/>
    </row>
    <row r="89" s="10" customFormat="1" ht="12.75">
      <c r="M89"/>
    </row>
    <row r="90" s="10" customFormat="1" ht="12.75">
      <c r="M90"/>
    </row>
    <row r="91" s="10" customFormat="1" ht="12.75">
      <c r="M91"/>
    </row>
    <row r="92" s="10" customFormat="1" ht="12.75">
      <c r="M92"/>
    </row>
    <row r="93" s="10" customFormat="1" ht="12.75">
      <c r="M93"/>
    </row>
    <row r="94" s="10" customFormat="1" ht="12.75">
      <c r="M94"/>
    </row>
    <row r="95" s="10" customFormat="1" ht="12.75">
      <c r="M95"/>
    </row>
    <row r="96" s="10" customFormat="1" ht="12.75">
      <c r="M96"/>
    </row>
    <row r="97" s="10" customFormat="1" ht="12.75">
      <c r="M97"/>
    </row>
    <row r="98" s="10" customFormat="1" ht="12.75">
      <c r="M98"/>
    </row>
    <row r="99" s="10" customFormat="1" ht="12.75">
      <c r="M99"/>
    </row>
    <row r="100" s="10" customFormat="1" ht="12.75">
      <c r="M100"/>
    </row>
    <row r="101" s="10" customFormat="1" ht="12.75">
      <c r="M101"/>
    </row>
    <row r="102" s="10" customFormat="1" ht="12.75">
      <c r="M102"/>
    </row>
    <row r="103" s="10" customFormat="1" ht="12.75">
      <c r="M103"/>
    </row>
    <row r="104" s="10" customFormat="1" ht="12.75">
      <c r="M104"/>
    </row>
    <row r="105" s="10" customFormat="1" ht="12.75">
      <c r="M105"/>
    </row>
    <row r="106" s="10" customFormat="1" ht="12.75">
      <c r="M106"/>
    </row>
    <row r="107" s="10" customFormat="1" ht="12.75">
      <c r="M107"/>
    </row>
    <row r="108" s="10" customFormat="1" ht="12.75">
      <c r="M108"/>
    </row>
    <row r="109" s="10" customFormat="1" ht="12.75">
      <c r="M109"/>
    </row>
    <row r="110" s="10" customFormat="1" ht="12.75">
      <c r="M110"/>
    </row>
    <row r="111" s="10" customFormat="1" ht="12.75">
      <c r="M111"/>
    </row>
    <row r="112" s="10" customFormat="1" ht="12.75">
      <c r="M112"/>
    </row>
    <row r="113" s="10" customFormat="1" ht="12.75">
      <c r="M113"/>
    </row>
    <row r="114" s="10" customFormat="1" ht="12.75">
      <c r="M114"/>
    </row>
    <row r="115" s="10" customFormat="1" ht="12.75">
      <c r="M115"/>
    </row>
    <row r="116" s="10" customFormat="1" ht="12.75">
      <c r="M116"/>
    </row>
    <row r="117" s="10" customFormat="1" ht="12.75">
      <c r="M117"/>
    </row>
    <row r="118" s="10" customFormat="1" ht="12.75">
      <c r="M118"/>
    </row>
    <row r="119" s="10" customFormat="1" ht="12.75">
      <c r="M119"/>
    </row>
    <row r="120" s="10" customFormat="1" ht="12.75">
      <c r="M120"/>
    </row>
    <row r="121" s="10" customFormat="1" ht="12.75">
      <c r="M121"/>
    </row>
    <row r="122" s="10" customFormat="1" ht="12.75">
      <c r="M122"/>
    </row>
    <row r="123" s="10" customFormat="1" ht="12.75">
      <c r="M123"/>
    </row>
    <row r="124" s="10" customFormat="1" ht="12.75">
      <c r="M124"/>
    </row>
    <row r="125" s="10" customFormat="1" ht="12.75">
      <c r="M125"/>
    </row>
    <row r="126" s="10" customFormat="1" ht="12.75">
      <c r="M126"/>
    </row>
    <row r="127" s="10" customFormat="1" ht="12.75">
      <c r="M127"/>
    </row>
    <row r="129" spans="1:11" ht="6" customHeight="1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</row>
    <row r="130" spans="1:11" ht="12.75">
      <c r="A130" s="4"/>
      <c r="B130" s="4"/>
      <c r="C130" s="5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5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5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5"/>
      <c r="D133" s="4"/>
      <c r="E133" s="4"/>
      <c r="F133" s="4"/>
      <c r="G133" s="4"/>
      <c r="H133" s="4"/>
      <c r="I133" s="4"/>
      <c r="J133" s="4"/>
      <c r="K133" s="4"/>
    </row>
    <row r="134" spans="1:11" s="61" customFormat="1" ht="12.75">
      <c r="A134" s="59"/>
      <c r="B134" s="59"/>
      <c r="C134" s="60"/>
      <c r="D134" s="59"/>
      <c r="E134" s="59"/>
      <c r="F134" s="59"/>
      <c r="G134" s="59"/>
      <c r="H134" s="59"/>
      <c r="I134" s="59"/>
      <c r="J134" s="59"/>
      <c r="K134" s="59"/>
    </row>
    <row r="135" spans="1:11" s="61" customFormat="1" ht="12.75">
      <c r="A135" s="59"/>
      <c r="B135" s="59"/>
      <c r="C135" s="60"/>
      <c r="D135" s="59"/>
      <c r="E135" s="59"/>
      <c r="F135" s="59"/>
      <c r="G135" s="59"/>
      <c r="H135" s="59"/>
      <c r="I135" s="59"/>
      <c r="J135" s="59"/>
      <c r="K135" s="59"/>
    </row>
    <row r="136" spans="1:11" s="61" customFormat="1" ht="12.75">
      <c r="A136" s="59"/>
      <c r="B136" s="59"/>
      <c r="C136" s="60"/>
      <c r="D136" s="59"/>
      <c r="E136" s="59"/>
      <c r="F136" s="59"/>
      <c r="G136" s="59"/>
      <c r="H136" s="59"/>
      <c r="I136" s="59"/>
      <c r="J136" s="59"/>
      <c r="K136" s="59"/>
    </row>
    <row r="137" spans="1:11" s="61" customFormat="1" ht="12.75">
      <c r="A137" s="59"/>
      <c r="B137" s="59"/>
      <c r="C137" s="60"/>
      <c r="D137" s="59"/>
      <c r="E137" s="59"/>
      <c r="F137" s="59"/>
      <c r="G137" s="59"/>
      <c r="H137" s="59"/>
      <c r="I137" s="59"/>
      <c r="J137" s="59"/>
      <c r="K137" s="59"/>
    </row>
    <row r="138" spans="1:11" s="61" customFormat="1" ht="12.75">
      <c r="A138" s="59"/>
      <c r="B138" s="59"/>
      <c r="C138" s="60"/>
      <c r="D138" s="59"/>
      <c r="E138" s="59"/>
      <c r="F138" s="59"/>
      <c r="G138" s="59"/>
      <c r="H138" s="59"/>
      <c r="I138" s="59"/>
      <c r="J138" s="59"/>
      <c r="K138" s="59"/>
    </row>
    <row r="139" spans="1:11" s="61" customFormat="1" ht="12.75">
      <c r="A139" s="59"/>
      <c r="B139" s="59"/>
      <c r="C139" s="60"/>
      <c r="D139" s="59"/>
      <c r="E139" s="59"/>
      <c r="F139" s="59"/>
      <c r="G139" s="59"/>
      <c r="H139" s="59"/>
      <c r="I139" s="59"/>
      <c r="J139" s="59"/>
      <c r="K139" s="59"/>
    </row>
    <row r="140" spans="1:11" s="61" customFormat="1" ht="12.75">
      <c r="A140" s="59"/>
      <c r="B140" s="59"/>
      <c r="C140" s="60"/>
      <c r="D140" s="59"/>
      <c r="E140" s="59"/>
      <c r="F140" s="59"/>
      <c r="G140" s="59"/>
      <c r="H140" s="59"/>
      <c r="I140" s="59"/>
      <c r="J140" s="59"/>
      <c r="K140" s="59"/>
    </row>
    <row r="141" spans="1:11" ht="12.75">
      <c r="A141" s="4"/>
      <c r="B141" s="4"/>
      <c r="C141" s="5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5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5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5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5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5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5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5"/>
      <c r="D153" s="4"/>
      <c r="E153" s="4"/>
      <c r="F153" s="4"/>
      <c r="G153" s="4"/>
      <c r="H153" s="4"/>
      <c r="I153" s="4"/>
      <c r="J153" s="4"/>
      <c r="K153" s="4"/>
    </row>
    <row r="154" spans="1:11" ht="6" customHeight="1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</row>
    <row r="155" spans="1:11" ht="11.25" customHeight="1">
      <c r="A155" s="195" t="s">
        <v>19</v>
      </c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</row>
    <row r="158" spans="1:13" s="10" customFormat="1" ht="15" customHeight="1">
      <c r="A158" s="94"/>
      <c r="B158" s="87"/>
      <c r="C158" s="87" t="s">
        <v>380</v>
      </c>
      <c r="D158" s="88" t="s">
        <v>381</v>
      </c>
      <c r="E158" s="89" t="s">
        <v>31</v>
      </c>
      <c r="F158" s="90">
        <v>18448</v>
      </c>
      <c r="G158" s="91" t="s">
        <v>162</v>
      </c>
      <c r="H158" s="91"/>
      <c r="I158" s="92"/>
      <c r="J158" s="8"/>
      <c r="K158" s="9"/>
      <c r="M158" s="158"/>
    </row>
    <row r="159" spans="1:13" s="10" customFormat="1" ht="15" customHeight="1">
      <c r="A159" s="94"/>
      <c r="B159" s="87"/>
      <c r="C159" s="87" t="s">
        <v>382</v>
      </c>
      <c r="D159" s="88" t="s">
        <v>383</v>
      </c>
      <c r="E159" s="89" t="s">
        <v>384</v>
      </c>
      <c r="F159" s="90">
        <v>10299</v>
      </c>
      <c r="G159" s="91" t="s">
        <v>162</v>
      </c>
      <c r="H159" s="91"/>
      <c r="I159" s="92"/>
      <c r="J159" s="8"/>
      <c r="K159" s="9"/>
      <c r="M159" s="158"/>
    </row>
    <row r="160" spans="1:13" s="10" customFormat="1" ht="15" customHeight="1">
      <c r="A160" s="94"/>
      <c r="B160" s="87"/>
      <c r="C160" s="87" t="s">
        <v>201</v>
      </c>
      <c r="D160" s="88" t="s">
        <v>202</v>
      </c>
      <c r="E160" s="89" t="s">
        <v>385</v>
      </c>
      <c r="F160" s="90">
        <v>13408</v>
      </c>
      <c r="G160" s="91" t="s">
        <v>162</v>
      </c>
      <c r="H160" s="91"/>
      <c r="I160" s="92"/>
      <c r="J160" s="8"/>
      <c r="K160" s="9"/>
      <c r="M160" s="158"/>
    </row>
    <row r="161" spans="1:13" s="10" customFormat="1" ht="15" customHeight="1">
      <c r="A161" s="94"/>
      <c r="B161" s="87"/>
      <c r="C161" s="87" t="s">
        <v>192</v>
      </c>
      <c r="D161" s="88" t="s">
        <v>193</v>
      </c>
      <c r="E161" s="89" t="s">
        <v>194</v>
      </c>
      <c r="F161" s="90">
        <v>13135</v>
      </c>
      <c r="G161" s="91" t="s">
        <v>162</v>
      </c>
      <c r="H161" s="91"/>
      <c r="I161" s="92"/>
      <c r="J161" s="8"/>
      <c r="K161" s="9"/>
      <c r="M161" s="158"/>
    </row>
    <row r="162" spans="1:11" s="10" customFormat="1" ht="15" customHeight="1">
      <c r="A162" s="94"/>
      <c r="B162" s="87"/>
      <c r="C162" s="87" t="s">
        <v>386</v>
      </c>
      <c r="D162" s="88" t="s">
        <v>387</v>
      </c>
      <c r="E162" s="89" t="s">
        <v>24</v>
      </c>
      <c r="F162" s="90">
        <v>11701</v>
      </c>
      <c r="G162" s="91" t="s">
        <v>162</v>
      </c>
      <c r="H162" s="91"/>
      <c r="I162" s="92"/>
      <c r="J162" s="8"/>
      <c r="K162" s="9"/>
    </row>
    <row r="163" spans="1:11" s="10" customFormat="1" ht="15" customHeight="1">
      <c r="A163" s="94"/>
      <c r="B163" s="87"/>
      <c r="C163" s="87" t="s">
        <v>388</v>
      </c>
      <c r="D163" s="88" t="s">
        <v>389</v>
      </c>
      <c r="E163" s="89" t="s">
        <v>184</v>
      </c>
      <c r="F163" s="90">
        <v>13259</v>
      </c>
      <c r="G163" s="91" t="s">
        <v>162</v>
      </c>
      <c r="H163" s="91"/>
      <c r="I163" s="92"/>
      <c r="J163" s="8"/>
      <c r="K163" s="9"/>
    </row>
    <row r="164" spans="1:11" s="10" customFormat="1" ht="15" customHeight="1">
      <c r="A164" s="94"/>
      <c r="B164" s="87"/>
      <c r="C164" s="87" t="s">
        <v>197</v>
      </c>
      <c r="D164" s="88" t="s">
        <v>198</v>
      </c>
      <c r="E164" s="89" t="s">
        <v>24</v>
      </c>
      <c r="F164" s="90">
        <v>18690</v>
      </c>
      <c r="G164" s="91" t="s">
        <v>162</v>
      </c>
      <c r="H164" s="91"/>
      <c r="I164" s="92"/>
      <c r="J164" s="8"/>
      <c r="K164" s="9"/>
    </row>
    <row r="165" spans="1:11" s="10" customFormat="1" ht="15" customHeight="1">
      <c r="A165" s="94"/>
      <c r="B165" s="87"/>
      <c r="C165" s="87" t="s">
        <v>390</v>
      </c>
      <c r="D165" s="88" t="s">
        <v>391</v>
      </c>
      <c r="E165" s="89" t="s">
        <v>384</v>
      </c>
      <c r="F165" s="90">
        <v>18771</v>
      </c>
      <c r="G165" s="91" t="s">
        <v>246</v>
      </c>
      <c r="H165" s="91"/>
      <c r="I165" s="92"/>
      <c r="J165" s="8"/>
      <c r="K165" s="9"/>
    </row>
    <row r="166" spans="1:11" s="10" customFormat="1" ht="15" customHeight="1">
      <c r="A166" s="94"/>
      <c r="B166" s="87"/>
      <c r="C166" s="87" t="s">
        <v>392</v>
      </c>
      <c r="D166" s="88" t="s">
        <v>393</v>
      </c>
      <c r="E166" s="89" t="s">
        <v>394</v>
      </c>
      <c r="F166" s="90">
        <v>14290</v>
      </c>
      <c r="G166" s="91" t="s">
        <v>246</v>
      </c>
      <c r="H166" s="91"/>
      <c r="I166" s="92"/>
      <c r="J166" s="8"/>
      <c r="K166" s="9"/>
    </row>
    <row r="167" spans="1:11" s="10" customFormat="1" ht="15" customHeight="1">
      <c r="A167" s="94"/>
      <c r="B167" s="87"/>
      <c r="C167" s="87" t="s">
        <v>395</v>
      </c>
      <c r="D167" s="88" t="s">
        <v>396</v>
      </c>
      <c r="E167" s="89" t="s">
        <v>385</v>
      </c>
      <c r="F167" s="90">
        <v>14517</v>
      </c>
      <c r="G167" s="91" t="s">
        <v>246</v>
      </c>
      <c r="H167" s="91"/>
      <c r="I167" s="92"/>
      <c r="J167" s="8"/>
      <c r="K167" s="9"/>
    </row>
    <row r="168" spans="1:11" s="10" customFormat="1" ht="15" customHeight="1">
      <c r="A168" s="94"/>
      <c r="B168" s="87"/>
      <c r="C168" s="87" t="s">
        <v>397</v>
      </c>
      <c r="D168" s="88" t="s">
        <v>398</v>
      </c>
      <c r="E168" s="89" t="s">
        <v>28</v>
      </c>
      <c r="F168" s="90">
        <v>9096</v>
      </c>
      <c r="G168" s="91" t="s">
        <v>165</v>
      </c>
      <c r="H168" s="91"/>
      <c r="I168" s="92"/>
      <c r="J168" s="8"/>
      <c r="K168" s="9"/>
    </row>
    <row r="169" spans="1:11" s="10" customFormat="1" ht="15" customHeight="1">
      <c r="A169" s="94"/>
      <c r="B169" s="87"/>
      <c r="C169" s="87" t="s">
        <v>399</v>
      </c>
      <c r="D169" s="88" t="s">
        <v>400</v>
      </c>
      <c r="E169" s="89" t="s">
        <v>28</v>
      </c>
      <c r="F169" s="90">
        <v>12418</v>
      </c>
      <c r="G169" s="91" t="s">
        <v>165</v>
      </c>
      <c r="H169" s="91"/>
      <c r="I169" s="92"/>
      <c r="J169" s="8"/>
      <c r="K169" s="9"/>
    </row>
    <row r="170" spans="1:11" s="10" customFormat="1" ht="15" customHeight="1">
      <c r="A170" s="94"/>
      <c r="B170" s="87"/>
      <c r="C170" s="87" t="s">
        <v>401</v>
      </c>
      <c r="D170" s="88" t="s">
        <v>402</v>
      </c>
      <c r="E170" s="89" t="s">
        <v>170</v>
      </c>
      <c r="F170" s="90">
        <v>18768</v>
      </c>
      <c r="G170" s="91" t="s">
        <v>165</v>
      </c>
      <c r="H170" s="91"/>
      <c r="I170" s="92"/>
      <c r="J170" s="8"/>
      <c r="K170" s="9"/>
    </row>
    <row r="171" spans="1:11" s="10" customFormat="1" ht="15" customHeight="1">
      <c r="A171" s="94"/>
      <c r="B171" s="87"/>
      <c r="C171" s="87" t="s">
        <v>403</v>
      </c>
      <c r="D171" s="88" t="s">
        <v>404</v>
      </c>
      <c r="E171" s="89" t="s">
        <v>28</v>
      </c>
      <c r="F171" s="90">
        <v>13600</v>
      </c>
      <c r="G171" s="91" t="s">
        <v>165</v>
      </c>
      <c r="H171" s="91"/>
      <c r="I171" s="92"/>
      <c r="J171" s="8"/>
      <c r="K171" s="9"/>
    </row>
    <row r="172" spans="1:11" s="10" customFormat="1" ht="15" customHeight="1">
      <c r="A172" s="94"/>
      <c r="B172" s="87"/>
      <c r="C172" s="87" t="s">
        <v>293</v>
      </c>
      <c r="D172" s="88" t="s">
        <v>405</v>
      </c>
      <c r="E172" s="89" t="s">
        <v>284</v>
      </c>
      <c r="F172" s="90"/>
      <c r="G172" s="91" t="s">
        <v>246</v>
      </c>
      <c r="H172" s="91"/>
      <c r="I172" s="92"/>
      <c r="J172" s="8"/>
      <c r="K172" s="9"/>
    </row>
    <row r="173" spans="1:11" s="10" customFormat="1" ht="15" customHeight="1">
      <c r="A173" s="94"/>
      <c r="B173" s="87"/>
      <c r="C173" s="87" t="s">
        <v>406</v>
      </c>
      <c r="D173" s="88" t="s">
        <v>407</v>
      </c>
      <c r="E173" s="89" t="s">
        <v>309</v>
      </c>
      <c r="F173" s="90">
        <v>5468</v>
      </c>
      <c r="G173" s="91" t="s">
        <v>162</v>
      </c>
      <c r="H173" s="91"/>
      <c r="I173" s="92"/>
      <c r="J173" s="8"/>
      <c r="K173" s="9"/>
    </row>
    <row r="174" spans="1:11" s="10" customFormat="1" ht="15" customHeight="1">
      <c r="A174" s="94"/>
      <c r="B174" s="87"/>
      <c r="C174" s="87" t="s">
        <v>408</v>
      </c>
      <c r="D174" s="88" t="s">
        <v>409</v>
      </c>
      <c r="E174" s="89" t="s">
        <v>309</v>
      </c>
      <c r="F174" s="90">
        <v>5847</v>
      </c>
      <c r="G174" s="91" t="s">
        <v>165</v>
      </c>
      <c r="H174" s="91"/>
      <c r="I174" s="92"/>
      <c r="J174" s="8"/>
      <c r="K174" s="9"/>
    </row>
  </sheetData>
  <sheetProtection/>
  <mergeCells count="6">
    <mergeCell ref="A155:K155"/>
    <mergeCell ref="A1:K1"/>
    <mergeCell ref="A2:K2"/>
    <mergeCell ref="A5:K5"/>
    <mergeCell ref="A10:K10"/>
    <mergeCell ref="F11:K11"/>
  </mergeCells>
  <printOptions/>
  <pageMargins left="0.38" right="0.31" top="0.31496062992125984" bottom="0.5118110236220472" header="0.2362204724409449" footer="0.1968503937007874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1"/>
  <sheetViews>
    <sheetView zoomScale="90" zoomScaleNormal="90" zoomScalePageLayoutView="0" workbookViewId="0" topLeftCell="A10">
      <selection activeCell="J20" sqref="J20"/>
    </sheetView>
  </sheetViews>
  <sheetFormatPr defaultColWidth="9.140625" defaultRowHeight="12.75"/>
  <cols>
    <col min="1" max="1" width="4.8515625" style="155" customWidth="1"/>
    <col min="2" max="2" width="6.140625" style="155" customWidth="1"/>
    <col min="3" max="3" width="14.00390625" style="1" customWidth="1"/>
    <col min="4" max="4" width="22.7109375" style="155" customWidth="1"/>
    <col min="5" max="5" width="29.8515625" style="155" customWidth="1"/>
    <col min="6" max="6" width="12.421875" style="155" bestFit="1" customWidth="1"/>
    <col min="7" max="7" width="8.7109375" style="155" bestFit="1" customWidth="1"/>
    <col min="8" max="8" width="13.8515625" style="155" customWidth="1"/>
    <col min="9" max="9" width="11.7109375" style="155" customWidth="1"/>
    <col min="10" max="10" width="12.140625" style="155" customWidth="1"/>
    <col min="11" max="11" width="8.421875" style="155" customWidth="1"/>
    <col min="12" max="12" width="9.28125" style="0" hidden="1" customWidth="1"/>
    <col min="13" max="19" width="0" style="0" hidden="1" customWidth="1"/>
  </cols>
  <sheetData>
    <row r="1" spans="1:11" ht="26.25">
      <c r="A1" s="196" t="s">
        <v>233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1">
      <c r="A2" s="198" t="s">
        <v>234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5:11" ht="15.75">
      <c r="E3" s="156"/>
      <c r="K3" s="2" t="s">
        <v>231</v>
      </c>
    </row>
    <row r="4" spans="1:11" ht="12.75">
      <c r="A4" s="83" t="s">
        <v>235</v>
      </c>
      <c r="K4" s="84" t="s">
        <v>205</v>
      </c>
    </row>
    <row r="5" spans="1:11" ht="21">
      <c r="A5" s="200" t="s">
        <v>21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ht="9" customHeight="1"/>
    <row r="7" spans="1:11" ht="12.75">
      <c r="A7" s="85" t="s">
        <v>0</v>
      </c>
      <c r="B7" s="85" t="s">
        <v>1</v>
      </c>
      <c r="C7" s="85" t="s">
        <v>2</v>
      </c>
      <c r="D7" s="85" t="s">
        <v>3</v>
      </c>
      <c r="E7" s="85" t="s">
        <v>4</v>
      </c>
      <c r="F7" s="85" t="s">
        <v>5</v>
      </c>
      <c r="G7" s="85" t="s">
        <v>25</v>
      </c>
      <c r="H7" s="85" t="s">
        <v>16</v>
      </c>
      <c r="I7" s="85" t="s">
        <v>6</v>
      </c>
      <c r="J7" s="85" t="s">
        <v>7</v>
      </c>
      <c r="K7" s="85" t="s">
        <v>17</v>
      </c>
    </row>
    <row r="8" spans="1:11" ht="12.75">
      <c r="A8" s="86" t="s">
        <v>8</v>
      </c>
      <c r="B8" s="86" t="s">
        <v>9</v>
      </c>
      <c r="C8" s="86" t="s">
        <v>10</v>
      </c>
      <c r="D8" s="86" t="s">
        <v>11</v>
      </c>
      <c r="E8" s="86" t="s">
        <v>23</v>
      </c>
      <c r="F8" s="86" t="s">
        <v>12</v>
      </c>
      <c r="G8" s="86" t="s">
        <v>26</v>
      </c>
      <c r="H8" s="86" t="s">
        <v>15</v>
      </c>
      <c r="I8" s="86" t="s">
        <v>13</v>
      </c>
      <c r="J8" s="86" t="s">
        <v>14</v>
      </c>
      <c r="K8" s="86" t="s">
        <v>18</v>
      </c>
    </row>
    <row r="9" ht="8.25" customHeight="1" thickBot="1"/>
    <row r="10" spans="1:11" ht="15">
      <c r="A10" s="201" t="s">
        <v>27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15">
      <c r="A11" s="157" t="s">
        <v>236</v>
      </c>
      <c r="B11" s="159"/>
      <c r="C11" s="148"/>
      <c r="D11" s="148"/>
      <c r="E11" s="148"/>
      <c r="F11" s="202" t="s">
        <v>20</v>
      </c>
      <c r="G11" s="203"/>
      <c r="H11" s="203"/>
      <c r="I11" s="203"/>
      <c r="J11" s="203"/>
      <c r="K11" s="203"/>
    </row>
    <row r="12" spans="1:19" s="10" customFormat="1" ht="15" customHeight="1">
      <c r="A12" s="94"/>
      <c r="B12" s="160">
        <v>21</v>
      </c>
      <c r="C12" s="87" t="s">
        <v>283</v>
      </c>
      <c r="D12" s="88" t="s">
        <v>214</v>
      </c>
      <c r="E12" s="89" t="s">
        <v>284</v>
      </c>
      <c r="F12" s="90" t="s">
        <v>285</v>
      </c>
      <c r="G12" s="91" t="s">
        <v>162</v>
      </c>
      <c r="H12" s="161" t="s">
        <v>213</v>
      </c>
      <c r="I12" s="162"/>
      <c r="J12" s="163"/>
      <c r="K12" s="164"/>
      <c r="N12" s="11" t="s">
        <v>32</v>
      </c>
      <c r="O12" s="11" t="s">
        <v>33</v>
      </c>
      <c r="P12" s="11" t="s">
        <v>34</v>
      </c>
      <c r="Q12" s="11" t="s">
        <v>35</v>
      </c>
      <c r="R12" s="11" t="s">
        <v>36</v>
      </c>
      <c r="S12" s="11" t="s">
        <v>37</v>
      </c>
    </row>
    <row r="13" spans="1:19" s="10" customFormat="1" ht="15" customHeight="1">
      <c r="A13" s="94"/>
      <c r="B13" s="160">
        <v>22</v>
      </c>
      <c r="C13" s="87" t="s">
        <v>168</v>
      </c>
      <c r="D13" s="88" t="s">
        <v>169</v>
      </c>
      <c r="E13" s="89" t="s">
        <v>284</v>
      </c>
      <c r="F13" s="90" t="s">
        <v>286</v>
      </c>
      <c r="G13" s="91" t="s">
        <v>162</v>
      </c>
      <c r="H13" s="161" t="s">
        <v>213</v>
      </c>
      <c r="I13" s="162"/>
      <c r="J13" s="163"/>
      <c r="K13" s="164"/>
      <c r="N13" s="12">
        <v>0.00011574074074074073</v>
      </c>
      <c r="O13" s="12">
        <v>6.944444444444444E-05</v>
      </c>
      <c r="P13" s="12">
        <v>3.47222222222222E-05</v>
      </c>
      <c r="Q13" s="13">
        <v>25</v>
      </c>
      <c r="R13" s="13">
        <v>10</v>
      </c>
      <c r="S13" s="13">
        <v>5</v>
      </c>
    </row>
    <row r="14" spans="1:19" s="10" customFormat="1" ht="15" customHeight="1">
      <c r="A14" s="94"/>
      <c r="B14" s="160">
        <v>23</v>
      </c>
      <c r="C14" s="87" t="s">
        <v>287</v>
      </c>
      <c r="D14" s="88" t="s">
        <v>288</v>
      </c>
      <c r="E14" s="89" t="s">
        <v>284</v>
      </c>
      <c r="F14" s="90" t="s">
        <v>289</v>
      </c>
      <c r="G14" s="91" t="s">
        <v>162</v>
      </c>
      <c r="H14" s="161" t="s">
        <v>213</v>
      </c>
      <c r="I14" s="162"/>
      <c r="J14" s="163"/>
      <c r="K14" s="164"/>
      <c r="N14" s="12">
        <v>6.944444444444444E-05</v>
      </c>
      <c r="O14" s="12">
        <v>4.6296296296296294E-05</v>
      </c>
      <c r="P14" s="12">
        <v>2.3148148148148147E-05</v>
      </c>
      <c r="Q14" s="13">
        <v>20</v>
      </c>
      <c r="R14" s="13">
        <v>9</v>
      </c>
      <c r="S14" s="13">
        <v>3</v>
      </c>
    </row>
    <row r="15" spans="1:19" s="10" customFormat="1" ht="15" customHeight="1">
      <c r="A15" s="94"/>
      <c r="B15" s="160">
        <v>24</v>
      </c>
      <c r="C15" s="87" t="s">
        <v>290</v>
      </c>
      <c r="D15" s="88" t="s">
        <v>291</v>
      </c>
      <c r="E15" s="89" t="s">
        <v>284</v>
      </c>
      <c r="F15" s="90" t="s">
        <v>292</v>
      </c>
      <c r="G15" s="91" t="s">
        <v>162</v>
      </c>
      <c r="H15" s="161" t="s">
        <v>213</v>
      </c>
      <c r="I15" s="162"/>
      <c r="J15" s="163"/>
      <c r="K15" s="164"/>
      <c r="N15" s="12">
        <v>4.6296296296296294E-05</v>
      </c>
      <c r="O15" s="12">
        <v>2.3148148148148147E-05</v>
      </c>
      <c r="P15" s="12">
        <v>1.1574074074074073E-05</v>
      </c>
      <c r="Q15" s="13">
        <v>16</v>
      </c>
      <c r="R15" s="13">
        <v>8</v>
      </c>
      <c r="S15" s="13">
        <v>2</v>
      </c>
    </row>
    <row r="16" spans="1:19" s="10" customFormat="1" ht="15" customHeight="1">
      <c r="A16" s="94"/>
      <c r="B16" s="160">
        <v>25</v>
      </c>
      <c r="C16" s="87" t="s">
        <v>293</v>
      </c>
      <c r="D16" s="88" t="s">
        <v>294</v>
      </c>
      <c r="E16" s="89" t="s">
        <v>284</v>
      </c>
      <c r="F16" s="90" t="s">
        <v>295</v>
      </c>
      <c r="G16" s="91" t="s">
        <v>246</v>
      </c>
      <c r="H16" s="161" t="s">
        <v>213</v>
      </c>
      <c r="I16" s="162"/>
      <c r="J16" s="163"/>
      <c r="K16" s="164"/>
      <c r="N16" s="14"/>
      <c r="O16" s="14"/>
      <c r="P16" s="14"/>
      <c r="Q16" s="13">
        <v>14</v>
      </c>
      <c r="R16" s="13">
        <v>7</v>
      </c>
      <c r="S16" s="13">
        <v>1</v>
      </c>
    </row>
    <row r="17" spans="1:19" s="10" customFormat="1" ht="15" customHeight="1">
      <c r="A17" s="94"/>
      <c r="B17" s="160">
        <v>26</v>
      </c>
      <c r="C17" s="87" t="s">
        <v>296</v>
      </c>
      <c r="D17" s="88" t="s">
        <v>297</v>
      </c>
      <c r="E17" s="89" t="s">
        <v>284</v>
      </c>
      <c r="F17" s="90" t="s">
        <v>167</v>
      </c>
      <c r="G17" s="91" t="s">
        <v>246</v>
      </c>
      <c r="H17" s="161" t="s">
        <v>213</v>
      </c>
      <c r="I17" s="162"/>
      <c r="J17" s="163"/>
      <c r="K17" s="164"/>
      <c r="N17" s="14"/>
      <c r="O17" s="14"/>
      <c r="P17" s="14"/>
      <c r="Q17" s="13">
        <v>12</v>
      </c>
      <c r="R17" s="13">
        <v>6</v>
      </c>
      <c r="S17" s="14"/>
    </row>
    <row r="18" spans="1:19" s="10" customFormat="1" ht="15" customHeight="1">
      <c r="A18" s="94"/>
      <c r="B18" s="160">
        <v>27</v>
      </c>
      <c r="C18" s="87" t="s">
        <v>298</v>
      </c>
      <c r="D18" s="88" t="s">
        <v>299</v>
      </c>
      <c r="E18" s="89" t="s">
        <v>284</v>
      </c>
      <c r="F18" s="90" t="s">
        <v>300</v>
      </c>
      <c r="G18" s="91" t="s">
        <v>165</v>
      </c>
      <c r="H18" s="161" t="s">
        <v>213</v>
      </c>
      <c r="I18" s="162"/>
      <c r="J18" s="163"/>
      <c r="K18" s="164"/>
      <c r="N18" s="14"/>
      <c r="O18" s="14"/>
      <c r="P18" s="14"/>
      <c r="Q18" s="13">
        <v>10</v>
      </c>
      <c r="R18" s="13">
        <v>5</v>
      </c>
      <c r="S18" s="14"/>
    </row>
    <row r="19" spans="1:19" s="10" customFormat="1" ht="15" customHeight="1">
      <c r="A19" s="94"/>
      <c r="B19" s="160">
        <v>28</v>
      </c>
      <c r="C19" s="87" t="s">
        <v>301</v>
      </c>
      <c r="D19" s="88" t="s">
        <v>302</v>
      </c>
      <c r="E19" s="89" t="s">
        <v>284</v>
      </c>
      <c r="F19" s="90" t="s">
        <v>303</v>
      </c>
      <c r="G19" s="91" t="s">
        <v>165</v>
      </c>
      <c r="H19" s="161" t="s">
        <v>213</v>
      </c>
      <c r="I19" s="162"/>
      <c r="J19" s="163"/>
      <c r="K19" s="164"/>
      <c r="N19" s="14"/>
      <c r="O19" s="14"/>
      <c r="P19" s="14"/>
      <c r="Q19" s="13">
        <v>9</v>
      </c>
      <c r="R19" s="13">
        <v>4</v>
      </c>
      <c r="S19" s="14"/>
    </row>
    <row r="20" spans="1:19" s="10" customFormat="1" ht="15" customHeight="1">
      <c r="A20" s="94"/>
      <c r="B20" s="160">
        <v>29</v>
      </c>
      <c r="C20" s="87" t="s">
        <v>166</v>
      </c>
      <c r="D20" s="88" t="s">
        <v>304</v>
      </c>
      <c r="E20" s="89" t="s">
        <v>284</v>
      </c>
      <c r="F20" s="90" t="s">
        <v>305</v>
      </c>
      <c r="G20" s="91" t="s">
        <v>165</v>
      </c>
      <c r="H20" s="161" t="s">
        <v>213</v>
      </c>
      <c r="I20" s="162"/>
      <c r="J20" s="163"/>
      <c r="K20" s="164"/>
      <c r="N20" s="14"/>
      <c r="O20" s="14"/>
      <c r="P20" s="14"/>
      <c r="Q20" s="13">
        <v>8</v>
      </c>
      <c r="R20" s="13">
        <v>3</v>
      </c>
      <c r="S20" s="14"/>
    </row>
    <row r="21" spans="1:19" s="10" customFormat="1" ht="15" customHeight="1">
      <c r="A21" s="94"/>
      <c r="B21" s="160"/>
      <c r="C21" s="87"/>
      <c r="D21" s="88"/>
      <c r="E21" s="89"/>
      <c r="F21" s="90"/>
      <c r="G21" s="91"/>
      <c r="H21" s="161"/>
      <c r="I21" s="162"/>
      <c r="J21" s="163"/>
      <c r="K21" s="164"/>
      <c r="N21" s="14"/>
      <c r="O21" s="14"/>
      <c r="P21" s="14"/>
      <c r="Q21" s="13"/>
      <c r="R21" s="13"/>
      <c r="S21" s="14"/>
    </row>
    <row r="22" spans="1:19" s="10" customFormat="1" ht="15" customHeight="1">
      <c r="A22" s="94"/>
      <c r="B22" s="160">
        <v>1</v>
      </c>
      <c r="C22" s="87" t="s">
        <v>237</v>
      </c>
      <c r="D22" s="88" t="s">
        <v>238</v>
      </c>
      <c r="E22" s="89" t="s">
        <v>210</v>
      </c>
      <c r="F22" s="90" t="s">
        <v>239</v>
      </c>
      <c r="G22" s="91" t="s">
        <v>162</v>
      </c>
      <c r="H22" s="161" t="s">
        <v>211</v>
      </c>
      <c r="I22" s="162"/>
      <c r="J22" s="163"/>
      <c r="K22" s="164"/>
      <c r="N22" s="14"/>
      <c r="O22" s="14"/>
      <c r="P22" s="14"/>
      <c r="Q22" s="13">
        <v>7</v>
      </c>
      <c r="R22" s="13">
        <v>2</v>
      </c>
      <c r="S22" s="14"/>
    </row>
    <row r="23" spans="1:19" s="10" customFormat="1" ht="15" customHeight="1">
      <c r="A23" s="94"/>
      <c r="B23" s="160">
        <v>2</v>
      </c>
      <c r="C23" s="87" t="s">
        <v>240</v>
      </c>
      <c r="D23" s="88" t="s">
        <v>241</v>
      </c>
      <c r="E23" s="89" t="s">
        <v>210</v>
      </c>
      <c r="F23" s="90" t="s">
        <v>242</v>
      </c>
      <c r="G23" s="91" t="s">
        <v>162</v>
      </c>
      <c r="H23" s="161" t="s">
        <v>211</v>
      </c>
      <c r="I23" s="162"/>
      <c r="J23" s="163"/>
      <c r="K23" s="164"/>
      <c r="N23" s="14"/>
      <c r="O23" s="14"/>
      <c r="P23" s="14"/>
      <c r="Q23" s="13">
        <v>6</v>
      </c>
      <c r="R23" s="13">
        <v>1</v>
      </c>
      <c r="S23" s="14"/>
    </row>
    <row r="24" spans="1:19" s="10" customFormat="1" ht="15" customHeight="1">
      <c r="A24" s="94"/>
      <c r="B24" s="160">
        <v>3</v>
      </c>
      <c r="C24" s="87" t="s">
        <v>243</v>
      </c>
      <c r="D24" s="88" t="s">
        <v>244</v>
      </c>
      <c r="E24" s="89" t="s">
        <v>210</v>
      </c>
      <c r="F24" s="90" t="s">
        <v>245</v>
      </c>
      <c r="G24" s="91" t="s">
        <v>246</v>
      </c>
      <c r="H24" s="161" t="s">
        <v>211</v>
      </c>
      <c r="I24" s="162"/>
      <c r="J24" s="163"/>
      <c r="K24" s="164"/>
      <c r="N24" s="14"/>
      <c r="O24" s="14"/>
      <c r="P24" s="14"/>
      <c r="Q24" s="13">
        <v>5</v>
      </c>
      <c r="R24" s="13"/>
      <c r="S24" s="14"/>
    </row>
    <row r="25" spans="1:19" s="10" customFormat="1" ht="15" customHeight="1">
      <c r="A25" s="94"/>
      <c r="B25" s="160">
        <v>4</v>
      </c>
      <c r="C25" s="87" t="s">
        <v>247</v>
      </c>
      <c r="D25" s="88" t="s">
        <v>248</v>
      </c>
      <c r="E25" s="89" t="s">
        <v>210</v>
      </c>
      <c r="F25" s="90" t="s">
        <v>249</v>
      </c>
      <c r="G25" s="91" t="s">
        <v>246</v>
      </c>
      <c r="H25" s="161" t="s">
        <v>211</v>
      </c>
      <c r="I25" s="162"/>
      <c r="J25" s="163"/>
      <c r="K25" s="164"/>
      <c r="N25" s="14"/>
      <c r="O25" s="14"/>
      <c r="P25" s="14"/>
      <c r="Q25" s="13">
        <v>4</v>
      </c>
      <c r="R25" s="13"/>
      <c r="S25" s="14"/>
    </row>
    <row r="26" spans="1:19" s="10" customFormat="1" ht="15" customHeight="1">
      <c r="A26" s="94"/>
      <c r="B26" s="160">
        <v>5</v>
      </c>
      <c r="C26" s="87" t="s">
        <v>250</v>
      </c>
      <c r="D26" s="88" t="s">
        <v>251</v>
      </c>
      <c r="E26" s="89" t="s">
        <v>252</v>
      </c>
      <c r="F26" s="90" t="s">
        <v>253</v>
      </c>
      <c r="G26" s="91" t="s">
        <v>246</v>
      </c>
      <c r="H26" s="161" t="s">
        <v>211</v>
      </c>
      <c r="I26" s="162"/>
      <c r="J26" s="163"/>
      <c r="K26" s="164"/>
      <c r="N26" s="14"/>
      <c r="O26" s="14"/>
      <c r="P26" s="14"/>
      <c r="Q26" s="13">
        <v>3</v>
      </c>
      <c r="R26" s="13"/>
      <c r="S26" s="14"/>
    </row>
    <row r="27" spans="1:19" s="10" customFormat="1" ht="15" customHeight="1">
      <c r="A27" s="94"/>
      <c r="B27" s="160">
        <v>6</v>
      </c>
      <c r="C27" s="87" t="s">
        <v>254</v>
      </c>
      <c r="D27" s="88" t="s">
        <v>255</v>
      </c>
      <c r="E27" s="89" t="s">
        <v>252</v>
      </c>
      <c r="F27" s="90" t="s">
        <v>256</v>
      </c>
      <c r="G27" s="91" t="s">
        <v>246</v>
      </c>
      <c r="H27" s="161" t="s">
        <v>211</v>
      </c>
      <c r="I27" s="162"/>
      <c r="J27" s="163"/>
      <c r="K27" s="164"/>
      <c r="N27" s="14"/>
      <c r="O27" s="14"/>
      <c r="P27" s="14"/>
      <c r="Q27" s="13">
        <v>2</v>
      </c>
      <c r="R27" s="13"/>
      <c r="S27" s="14"/>
    </row>
    <row r="28" spans="1:19" s="10" customFormat="1" ht="15" customHeight="1">
      <c r="A28" s="94"/>
      <c r="B28" s="160"/>
      <c r="C28" s="87"/>
      <c r="D28" s="88"/>
      <c r="E28" s="89"/>
      <c r="F28" s="90"/>
      <c r="G28" s="91"/>
      <c r="H28" s="161"/>
      <c r="I28" s="162"/>
      <c r="J28" s="163"/>
      <c r="K28" s="164"/>
      <c r="N28" s="14"/>
      <c r="O28" s="14"/>
      <c r="P28" s="14"/>
      <c r="Q28" s="13"/>
      <c r="R28" s="13"/>
      <c r="S28" s="14"/>
    </row>
    <row r="29" spans="1:19" s="10" customFormat="1" ht="15" customHeight="1">
      <c r="A29" s="94"/>
      <c r="B29" s="160">
        <v>11</v>
      </c>
      <c r="C29" s="87" t="s">
        <v>257</v>
      </c>
      <c r="D29" s="88" t="s">
        <v>258</v>
      </c>
      <c r="E29" s="89" t="s">
        <v>259</v>
      </c>
      <c r="F29" s="90" t="s">
        <v>260</v>
      </c>
      <c r="G29" s="91" t="s">
        <v>162</v>
      </c>
      <c r="H29" s="161" t="s">
        <v>261</v>
      </c>
      <c r="I29" s="162"/>
      <c r="J29" s="163"/>
      <c r="K29" s="164"/>
      <c r="N29" s="14"/>
      <c r="O29" s="14"/>
      <c r="P29" s="14"/>
      <c r="Q29" s="13">
        <v>1</v>
      </c>
      <c r="R29" s="13"/>
      <c r="S29" s="14"/>
    </row>
    <row r="30" spans="1:11" s="10" customFormat="1" ht="15" customHeight="1">
      <c r="A30" s="94"/>
      <c r="B30" s="160">
        <v>12</v>
      </c>
      <c r="C30" s="87" t="s">
        <v>257</v>
      </c>
      <c r="D30" s="88" t="s">
        <v>262</v>
      </c>
      <c r="E30" s="89" t="s">
        <v>259</v>
      </c>
      <c r="F30" s="90" t="s">
        <v>263</v>
      </c>
      <c r="G30" s="91" t="s">
        <v>162</v>
      </c>
      <c r="H30" s="161" t="s">
        <v>261</v>
      </c>
      <c r="I30" s="162"/>
      <c r="J30" s="163"/>
      <c r="K30" s="164"/>
    </row>
    <row r="31" spans="1:11" s="10" customFormat="1" ht="15" customHeight="1">
      <c r="A31" s="94"/>
      <c r="B31" s="160">
        <v>13</v>
      </c>
      <c r="C31" s="87" t="s">
        <v>264</v>
      </c>
      <c r="D31" s="88" t="s">
        <v>265</v>
      </c>
      <c r="E31" s="89" t="s">
        <v>266</v>
      </c>
      <c r="F31" s="90" t="s">
        <v>267</v>
      </c>
      <c r="G31" s="91" t="s">
        <v>246</v>
      </c>
      <c r="H31" s="161" t="s">
        <v>261</v>
      </c>
      <c r="I31" s="162"/>
      <c r="J31" s="163"/>
      <c r="K31" s="164"/>
    </row>
    <row r="32" spans="1:11" s="10" customFormat="1" ht="15" customHeight="1">
      <c r="A32" s="94"/>
      <c r="B32" s="160">
        <v>14</v>
      </c>
      <c r="C32" s="87" t="s">
        <v>268</v>
      </c>
      <c r="D32" s="88" t="s">
        <v>269</v>
      </c>
      <c r="E32" s="89" t="s">
        <v>259</v>
      </c>
      <c r="F32" s="90" t="s">
        <v>270</v>
      </c>
      <c r="G32" s="91" t="s">
        <v>246</v>
      </c>
      <c r="H32" s="161" t="s">
        <v>261</v>
      </c>
      <c r="I32" s="162"/>
      <c r="J32" s="163"/>
      <c r="K32" s="164"/>
    </row>
    <row r="33" spans="1:11" s="10" customFormat="1" ht="15" customHeight="1">
      <c r="A33" s="94"/>
      <c r="B33" s="160">
        <v>15</v>
      </c>
      <c r="C33" s="87" t="s">
        <v>271</v>
      </c>
      <c r="D33" s="88" t="s">
        <v>272</v>
      </c>
      <c r="E33" s="89" t="s">
        <v>259</v>
      </c>
      <c r="F33" s="90" t="s">
        <v>273</v>
      </c>
      <c r="G33" s="91" t="s">
        <v>246</v>
      </c>
      <c r="H33" s="161" t="s">
        <v>261</v>
      </c>
      <c r="I33" s="162"/>
      <c r="J33" s="163"/>
      <c r="K33" s="164"/>
    </row>
    <row r="34" spans="1:11" s="10" customFormat="1" ht="15" customHeight="1">
      <c r="A34" s="94"/>
      <c r="B34" s="160">
        <v>16</v>
      </c>
      <c r="C34" s="87" t="s">
        <v>274</v>
      </c>
      <c r="D34" s="88" t="s">
        <v>275</v>
      </c>
      <c r="E34" s="89" t="s">
        <v>259</v>
      </c>
      <c r="F34" s="90" t="s">
        <v>276</v>
      </c>
      <c r="G34" s="91" t="s">
        <v>246</v>
      </c>
      <c r="H34" s="161" t="s">
        <v>261</v>
      </c>
      <c r="I34" s="162"/>
      <c r="J34" s="163"/>
      <c r="K34" s="164"/>
    </row>
    <row r="35" spans="1:11" s="10" customFormat="1" ht="15" customHeight="1">
      <c r="A35" s="94"/>
      <c r="B35" s="160">
        <v>17</v>
      </c>
      <c r="C35" s="87" t="s">
        <v>277</v>
      </c>
      <c r="D35" s="88" t="s">
        <v>278</v>
      </c>
      <c r="E35" s="89" t="s">
        <v>259</v>
      </c>
      <c r="F35" s="90" t="s">
        <v>279</v>
      </c>
      <c r="G35" s="91" t="s">
        <v>246</v>
      </c>
      <c r="H35" s="161" t="s">
        <v>261</v>
      </c>
      <c r="I35" s="162"/>
      <c r="J35" s="163"/>
      <c r="K35" s="164"/>
    </row>
    <row r="36" spans="1:11" s="10" customFormat="1" ht="15" customHeight="1">
      <c r="A36" s="94"/>
      <c r="B36" s="160">
        <v>18</v>
      </c>
      <c r="C36" s="87" t="s">
        <v>280</v>
      </c>
      <c r="D36" s="88" t="s">
        <v>281</v>
      </c>
      <c r="E36" s="89" t="s">
        <v>259</v>
      </c>
      <c r="F36" s="90" t="s">
        <v>282</v>
      </c>
      <c r="G36" s="91" t="s">
        <v>162</v>
      </c>
      <c r="H36" s="161" t="s">
        <v>261</v>
      </c>
      <c r="I36" s="162"/>
      <c r="J36" s="163"/>
      <c r="K36" s="164"/>
    </row>
    <row r="37" spans="1:11" s="10" customFormat="1" ht="15" customHeight="1">
      <c r="A37" s="94"/>
      <c r="B37" s="160"/>
      <c r="C37" s="87"/>
      <c r="D37" s="88"/>
      <c r="E37" s="89"/>
      <c r="F37" s="90"/>
      <c r="G37" s="91"/>
      <c r="H37" s="161"/>
      <c r="I37" s="162"/>
      <c r="J37" s="163"/>
      <c r="K37" s="164"/>
    </row>
    <row r="38" spans="1:11" s="10" customFormat="1" ht="15" customHeight="1">
      <c r="A38" s="94"/>
      <c r="B38" s="160">
        <v>31</v>
      </c>
      <c r="C38" s="87" t="s">
        <v>204</v>
      </c>
      <c r="D38" s="88" t="s">
        <v>219</v>
      </c>
      <c r="E38" s="89" t="s">
        <v>203</v>
      </c>
      <c r="F38" s="90">
        <v>6047</v>
      </c>
      <c r="G38" s="91" t="s">
        <v>162</v>
      </c>
      <c r="H38" s="161" t="s">
        <v>306</v>
      </c>
      <c r="I38" s="162"/>
      <c r="J38" s="163"/>
      <c r="K38" s="164"/>
    </row>
    <row r="39" spans="1:11" s="10" customFormat="1" ht="15" customHeight="1">
      <c r="A39" s="94"/>
      <c r="B39" s="160">
        <v>32</v>
      </c>
      <c r="C39" s="87" t="s">
        <v>215</v>
      </c>
      <c r="D39" s="88" t="s">
        <v>216</v>
      </c>
      <c r="E39" s="89" t="s">
        <v>203</v>
      </c>
      <c r="F39" s="90">
        <v>4656</v>
      </c>
      <c r="G39" s="91" t="s">
        <v>162</v>
      </c>
      <c r="H39" s="161" t="s">
        <v>306</v>
      </c>
      <c r="I39" s="162"/>
      <c r="J39" s="163"/>
      <c r="K39" s="164"/>
    </row>
    <row r="40" spans="1:11" s="10" customFormat="1" ht="15" customHeight="1">
      <c r="A40" s="94"/>
      <c r="B40" s="160">
        <v>33</v>
      </c>
      <c r="C40" s="87" t="s">
        <v>217</v>
      </c>
      <c r="D40" s="88" t="s">
        <v>218</v>
      </c>
      <c r="E40" s="89" t="s">
        <v>203</v>
      </c>
      <c r="F40" s="90">
        <v>5407</v>
      </c>
      <c r="G40" s="91" t="s">
        <v>162</v>
      </c>
      <c r="H40" s="161" t="s">
        <v>306</v>
      </c>
      <c r="I40" s="162"/>
      <c r="J40" s="163"/>
      <c r="K40" s="164"/>
    </row>
    <row r="41" spans="1:11" s="10" customFormat="1" ht="15" customHeight="1">
      <c r="A41" s="94"/>
      <c r="B41" s="160">
        <v>34</v>
      </c>
      <c r="C41" s="87" t="s">
        <v>307</v>
      </c>
      <c r="D41" s="88" t="s">
        <v>308</v>
      </c>
      <c r="E41" s="89" t="s">
        <v>309</v>
      </c>
      <c r="F41" s="90">
        <v>4324</v>
      </c>
      <c r="G41" s="91" t="s">
        <v>246</v>
      </c>
      <c r="H41" s="161" t="s">
        <v>306</v>
      </c>
      <c r="I41" s="162"/>
      <c r="J41" s="163"/>
      <c r="K41" s="164"/>
    </row>
    <row r="42" spans="1:11" s="10" customFormat="1" ht="15" customHeight="1">
      <c r="A42" s="94"/>
      <c r="B42" s="160"/>
      <c r="C42" s="87"/>
      <c r="D42" s="88"/>
      <c r="E42" s="89"/>
      <c r="F42" s="90"/>
      <c r="G42" s="91"/>
      <c r="H42" s="161"/>
      <c r="I42" s="162"/>
      <c r="J42" s="163"/>
      <c r="K42" s="164"/>
    </row>
    <row r="43" spans="1:11" s="10" customFormat="1" ht="15" customHeight="1">
      <c r="A43" s="94"/>
      <c r="B43" s="160">
        <v>61</v>
      </c>
      <c r="C43" s="87" t="s">
        <v>331</v>
      </c>
      <c r="D43" s="88" t="s">
        <v>332</v>
      </c>
      <c r="E43" s="89" t="s">
        <v>24</v>
      </c>
      <c r="F43" s="90">
        <v>18978</v>
      </c>
      <c r="G43" s="91" t="s">
        <v>165</v>
      </c>
      <c r="H43" s="161" t="s">
        <v>212</v>
      </c>
      <c r="I43" s="162"/>
      <c r="J43" s="163"/>
      <c r="K43" s="164"/>
    </row>
    <row r="44" spans="1:11" s="10" customFormat="1" ht="15" customHeight="1">
      <c r="A44" s="94"/>
      <c r="B44" s="160">
        <v>62</v>
      </c>
      <c r="C44" s="87" t="s">
        <v>333</v>
      </c>
      <c r="D44" s="88" t="s">
        <v>334</v>
      </c>
      <c r="E44" s="89" t="s">
        <v>24</v>
      </c>
      <c r="F44" s="90">
        <v>7131</v>
      </c>
      <c r="G44" s="91" t="s">
        <v>165</v>
      </c>
      <c r="H44" s="161" t="s">
        <v>212</v>
      </c>
      <c r="I44" s="162"/>
      <c r="J44" s="163"/>
      <c r="K44" s="164"/>
    </row>
    <row r="45" spans="1:11" s="10" customFormat="1" ht="15" customHeight="1">
      <c r="A45" s="94"/>
      <c r="B45" s="160">
        <v>63</v>
      </c>
      <c r="C45" s="87" t="s">
        <v>335</v>
      </c>
      <c r="D45" s="88" t="s">
        <v>336</v>
      </c>
      <c r="E45" s="89" t="s">
        <v>24</v>
      </c>
      <c r="F45" s="90">
        <v>18029</v>
      </c>
      <c r="G45" s="91" t="s">
        <v>246</v>
      </c>
      <c r="H45" s="161" t="s">
        <v>212</v>
      </c>
      <c r="I45" s="162"/>
      <c r="J45" s="163"/>
      <c r="K45" s="164"/>
    </row>
    <row r="46" spans="1:11" s="10" customFormat="1" ht="15" customHeight="1">
      <c r="A46" s="94"/>
      <c r="B46" s="160">
        <v>64</v>
      </c>
      <c r="C46" s="87" t="s">
        <v>199</v>
      </c>
      <c r="D46" s="88" t="s">
        <v>200</v>
      </c>
      <c r="E46" s="89" t="s">
        <v>24</v>
      </c>
      <c r="F46" s="90">
        <v>11689</v>
      </c>
      <c r="G46" s="91" t="s">
        <v>162</v>
      </c>
      <c r="H46" s="161" t="s">
        <v>212</v>
      </c>
      <c r="I46" s="162"/>
      <c r="J46" s="163"/>
      <c r="K46" s="164"/>
    </row>
    <row r="47" spans="1:11" s="10" customFormat="1" ht="15" customHeight="1">
      <c r="A47" s="94"/>
      <c r="B47" s="160">
        <v>65</v>
      </c>
      <c r="C47" s="87" t="s">
        <v>337</v>
      </c>
      <c r="D47" s="88" t="s">
        <v>338</v>
      </c>
      <c r="E47" s="89" t="s">
        <v>24</v>
      </c>
      <c r="F47" s="90">
        <v>10675</v>
      </c>
      <c r="G47" s="91" t="s">
        <v>162</v>
      </c>
      <c r="H47" s="161" t="s">
        <v>212</v>
      </c>
      <c r="I47" s="162"/>
      <c r="J47" s="163"/>
      <c r="K47" s="164"/>
    </row>
    <row r="48" spans="1:11" s="10" customFormat="1" ht="15" customHeight="1">
      <c r="A48" s="94"/>
      <c r="B48" s="160">
        <v>66</v>
      </c>
      <c r="C48" s="87" t="s">
        <v>339</v>
      </c>
      <c r="D48" s="88" t="s">
        <v>340</v>
      </c>
      <c r="E48" s="89" t="s">
        <v>24</v>
      </c>
      <c r="F48" s="90">
        <v>13727</v>
      </c>
      <c r="G48" s="91" t="s">
        <v>165</v>
      </c>
      <c r="H48" s="161" t="s">
        <v>212</v>
      </c>
      <c r="I48" s="162"/>
      <c r="J48" s="163"/>
      <c r="K48" s="164"/>
    </row>
    <row r="49" spans="1:11" s="10" customFormat="1" ht="15" customHeight="1">
      <c r="A49" s="94"/>
      <c r="B49" s="160">
        <v>67</v>
      </c>
      <c r="C49" s="87" t="s">
        <v>341</v>
      </c>
      <c r="D49" s="88" t="s">
        <v>342</v>
      </c>
      <c r="E49" s="89" t="s">
        <v>24</v>
      </c>
      <c r="F49" s="90">
        <v>7823</v>
      </c>
      <c r="G49" s="91" t="s">
        <v>165</v>
      </c>
      <c r="H49" s="161" t="s">
        <v>212</v>
      </c>
      <c r="I49" s="162"/>
      <c r="J49" s="163"/>
      <c r="K49" s="164"/>
    </row>
    <row r="50" spans="1:11" s="10" customFormat="1" ht="15" customHeight="1">
      <c r="A50" s="94"/>
      <c r="B50" s="160">
        <v>68</v>
      </c>
      <c r="C50" s="87" t="s">
        <v>343</v>
      </c>
      <c r="D50" s="88" t="s">
        <v>344</v>
      </c>
      <c r="E50" s="89" t="s">
        <v>345</v>
      </c>
      <c r="F50" s="90">
        <v>9637</v>
      </c>
      <c r="G50" s="91" t="s">
        <v>246</v>
      </c>
      <c r="H50" s="161" t="s">
        <v>212</v>
      </c>
      <c r="I50" s="162"/>
      <c r="J50" s="163"/>
      <c r="K50" s="164"/>
    </row>
    <row r="51" spans="1:11" s="10" customFormat="1" ht="15" customHeight="1">
      <c r="A51" s="94"/>
      <c r="B51" s="160">
        <v>69</v>
      </c>
      <c r="C51" s="87" t="s">
        <v>346</v>
      </c>
      <c r="D51" s="88" t="s">
        <v>347</v>
      </c>
      <c r="E51" s="89" t="s">
        <v>24</v>
      </c>
      <c r="F51" s="90">
        <v>13022</v>
      </c>
      <c r="G51" s="91" t="s">
        <v>162</v>
      </c>
      <c r="H51" s="161" t="s">
        <v>212</v>
      </c>
      <c r="I51" s="162"/>
      <c r="J51" s="163"/>
      <c r="K51" s="164"/>
    </row>
    <row r="52" spans="1:11" s="10" customFormat="1" ht="15" customHeight="1">
      <c r="A52" s="94"/>
      <c r="B52" s="160"/>
      <c r="C52" s="87"/>
      <c r="D52" s="88"/>
      <c r="E52" s="89"/>
      <c r="F52" s="90"/>
      <c r="G52" s="91"/>
      <c r="H52" s="161"/>
      <c r="I52" s="162"/>
      <c r="J52" s="163"/>
      <c r="K52" s="164"/>
    </row>
    <row r="53" spans="1:11" s="10" customFormat="1" ht="15" customHeight="1">
      <c r="A53" s="94"/>
      <c r="B53" s="160">
        <v>57</v>
      </c>
      <c r="C53" s="87" t="s">
        <v>325</v>
      </c>
      <c r="D53" s="88" t="s">
        <v>326</v>
      </c>
      <c r="E53" s="89" t="s">
        <v>327</v>
      </c>
      <c r="F53" s="90">
        <v>8956</v>
      </c>
      <c r="G53" s="91" t="s">
        <v>171</v>
      </c>
      <c r="H53" s="161" t="s">
        <v>328</v>
      </c>
      <c r="I53" s="162"/>
      <c r="J53" s="163"/>
      <c r="K53" s="164"/>
    </row>
    <row r="54" spans="1:11" s="10" customFormat="1" ht="15" customHeight="1">
      <c r="A54" s="94"/>
      <c r="B54" s="160">
        <v>91</v>
      </c>
      <c r="C54" s="87" t="s">
        <v>371</v>
      </c>
      <c r="D54" s="88" t="s">
        <v>372</v>
      </c>
      <c r="E54" s="89" t="s">
        <v>373</v>
      </c>
      <c r="F54" s="90">
        <v>14355</v>
      </c>
      <c r="G54" s="91" t="s">
        <v>246</v>
      </c>
      <c r="H54" s="161" t="s">
        <v>328</v>
      </c>
      <c r="I54" s="162"/>
      <c r="J54" s="163"/>
      <c r="K54" s="164"/>
    </row>
    <row r="55" spans="1:11" s="10" customFormat="1" ht="15" customHeight="1">
      <c r="A55" s="94"/>
      <c r="B55" s="160">
        <v>92</v>
      </c>
      <c r="C55" s="87" t="s">
        <v>314</v>
      </c>
      <c r="D55" s="88" t="s">
        <v>374</v>
      </c>
      <c r="E55" s="89" t="s">
        <v>30</v>
      </c>
      <c r="F55" s="90">
        <v>15733</v>
      </c>
      <c r="G55" s="91" t="s">
        <v>246</v>
      </c>
      <c r="H55" s="161" t="s">
        <v>328</v>
      </c>
      <c r="I55" s="162"/>
      <c r="J55" s="163"/>
      <c r="K55" s="164"/>
    </row>
    <row r="56" spans="1:11" s="10" customFormat="1" ht="15" customHeight="1">
      <c r="A56" s="94"/>
      <c r="B56" s="160">
        <v>93</v>
      </c>
      <c r="C56" s="87" t="s">
        <v>375</v>
      </c>
      <c r="D56" s="88" t="s">
        <v>376</v>
      </c>
      <c r="E56" s="89" t="s">
        <v>170</v>
      </c>
      <c r="F56" s="90">
        <v>9623</v>
      </c>
      <c r="G56" s="91" t="s">
        <v>165</v>
      </c>
      <c r="H56" s="161" t="s">
        <v>328</v>
      </c>
      <c r="I56" s="162"/>
      <c r="J56" s="163"/>
      <c r="K56" s="164"/>
    </row>
    <row r="57" spans="1:11" s="10" customFormat="1" ht="15" customHeight="1">
      <c r="A57" s="94"/>
      <c r="B57" s="160">
        <v>94</v>
      </c>
      <c r="C57" s="87" t="s">
        <v>187</v>
      </c>
      <c r="D57" s="88" t="s">
        <v>188</v>
      </c>
      <c r="E57" s="89" t="s">
        <v>30</v>
      </c>
      <c r="F57" s="90">
        <v>9614</v>
      </c>
      <c r="G57" s="91" t="s">
        <v>162</v>
      </c>
      <c r="H57" s="161" t="s">
        <v>328</v>
      </c>
      <c r="I57" s="162"/>
      <c r="J57" s="163"/>
      <c r="K57" s="164"/>
    </row>
    <row r="58" spans="1:11" s="10" customFormat="1" ht="15" customHeight="1">
      <c r="A58" s="94"/>
      <c r="B58" s="160">
        <v>95</v>
      </c>
      <c r="C58" s="87" t="s">
        <v>377</v>
      </c>
      <c r="D58" s="88" t="s">
        <v>378</v>
      </c>
      <c r="E58" s="89" t="s">
        <v>379</v>
      </c>
      <c r="F58" s="90">
        <v>13230</v>
      </c>
      <c r="G58" s="91" t="s">
        <v>162</v>
      </c>
      <c r="H58" s="161" t="s">
        <v>328</v>
      </c>
      <c r="I58" s="162"/>
      <c r="J58" s="163"/>
      <c r="K58" s="164"/>
    </row>
    <row r="59" spans="1:11" s="10" customFormat="1" ht="15" customHeight="1">
      <c r="A59" s="94"/>
      <c r="B59" s="160"/>
      <c r="C59" s="87"/>
      <c r="D59" s="88"/>
      <c r="E59" s="89"/>
      <c r="F59" s="90"/>
      <c r="G59" s="91"/>
      <c r="H59" s="161"/>
      <c r="I59" s="162"/>
      <c r="J59" s="163"/>
      <c r="K59" s="164"/>
    </row>
    <row r="60" spans="1:13" s="10" customFormat="1" ht="15" customHeight="1">
      <c r="A60" s="94"/>
      <c r="B60" s="160">
        <v>41</v>
      </c>
      <c r="C60" s="87" t="s">
        <v>310</v>
      </c>
      <c r="D60" s="88" t="s">
        <v>311</v>
      </c>
      <c r="E60" s="89" t="s">
        <v>28</v>
      </c>
      <c r="F60" s="90">
        <v>14513</v>
      </c>
      <c r="G60" s="91" t="s">
        <v>162</v>
      </c>
      <c r="H60" s="161" t="s">
        <v>172</v>
      </c>
      <c r="I60" s="162"/>
      <c r="J60" s="163"/>
      <c r="K60" s="164"/>
      <c r="M60" s="158"/>
    </row>
    <row r="61" spans="1:13" s="10" customFormat="1" ht="15" customHeight="1">
      <c r="A61" s="94"/>
      <c r="B61" s="160">
        <v>42</v>
      </c>
      <c r="C61" s="87" t="s">
        <v>185</v>
      </c>
      <c r="D61" s="88" t="s">
        <v>186</v>
      </c>
      <c r="E61" s="89" t="s">
        <v>28</v>
      </c>
      <c r="F61" s="90">
        <v>18099</v>
      </c>
      <c r="G61" s="91" t="s">
        <v>246</v>
      </c>
      <c r="H61" s="161" t="s">
        <v>172</v>
      </c>
      <c r="I61" s="162"/>
      <c r="J61" s="163"/>
      <c r="K61" s="164"/>
      <c r="M61" s="158"/>
    </row>
    <row r="62" spans="1:13" s="10" customFormat="1" ht="15" customHeight="1">
      <c r="A62" s="94"/>
      <c r="B62" s="160">
        <v>43</v>
      </c>
      <c r="C62" s="87" t="s">
        <v>180</v>
      </c>
      <c r="D62" s="88" t="s">
        <v>181</v>
      </c>
      <c r="E62" s="89" t="s">
        <v>28</v>
      </c>
      <c r="F62" s="90">
        <v>18205</v>
      </c>
      <c r="G62" s="91" t="s">
        <v>246</v>
      </c>
      <c r="H62" s="161" t="s">
        <v>172</v>
      </c>
      <c r="I62" s="162"/>
      <c r="J62" s="163"/>
      <c r="K62" s="164"/>
      <c r="M62" s="158"/>
    </row>
    <row r="63" spans="1:13" s="10" customFormat="1" ht="15" customHeight="1">
      <c r="A63" s="94"/>
      <c r="B63" s="160">
        <v>44</v>
      </c>
      <c r="C63" s="87" t="s">
        <v>173</v>
      </c>
      <c r="D63" s="88" t="s">
        <v>174</v>
      </c>
      <c r="E63" s="89" t="s">
        <v>28</v>
      </c>
      <c r="F63" s="90">
        <v>11093</v>
      </c>
      <c r="G63" s="91" t="s">
        <v>162</v>
      </c>
      <c r="H63" s="161" t="s">
        <v>172</v>
      </c>
      <c r="I63" s="162"/>
      <c r="J63" s="163"/>
      <c r="K63" s="164"/>
      <c r="M63" s="158"/>
    </row>
    <row r="64" spans="1:13" s="10" customFormat="1" ht="15" customHeight="1">
      <c r="A64" s="94"/>
      <c r="B64" s="160">
        <v>45</v>
      </c>
      <c r="C64" s="87" t="s">
        <v>175</v>
      </c>
      <c r="D64" s="88" t="s">
        <v>176</v>
      </c>
      <c r="E64" s="89" t="s">
        <v>28</v>
      </c>
      <c r="F64" s="90">
        <v>18866</v>
      </c>
      <c r="G64" s="91" t="s">
        <v>162</v>
      </c>
      <c r="H64" s="161" t="s">
        <v>172</v>
      </c>
      <c r="I64" s="162"/>
      <c r="J64" s="163"/>
      <c r="K64" s="164"/>
      <c r="M64" s="158"/>
    </row>
    <row r="65" spans="1:13" s="10" customFormat="1" ht="15" customHeight="1">
      <c r="A65" s="94"/>
      <c r="B65" s="160">
        <v>46</v>
      </c>
      <c r="C65" s="87" t="s">
        <v>312</v>
      </c>
      <c r="D65" s="88" t="s">
        <v>313</v>
      </c>
      <c r="E65" s="89" t="s">
        <v>28</v>
      </c>
      <c r="F65" s="90">
        <v>2103</v>
      </c>
      <c r="G65" s="91" t="s">
        <v>171</v>
      </c>
      <c r="H65" s="161" t="s">
        <v>172</v>
      </c>
      <c r="I65" s="162"/>
      <c r="J65" s="163"/>
      <c r="K65" s="164"/>
      <c r="M65" s="158"/>
    </row>
    <row r="66" spans="1:13" s="10" customFormat="1" ht="15" customHeight="1">
      <c r="A66" s="94"/>
      <c r="B66" s="160">
        <v>47</v>
      </c>
      <c r="C66" s="87" t="s">
        <v>314</v>
      </c>
      <c r="D66" s="88" t="s">
        <v>315</v>
      </c>
      <c r="E66" s="89" t="s">
        <v>28</v>
      </c>
      <c r="F66" s="90">
        <v>12252</v>
      </c>
      <c r="G66" s="91" t="s">
        <v>246</v>
      </c>
      <c r="H66" s="161" t="s">
        <v>172</v>
      </c>
      <c r="I66" s="162"/>
      <c r="J66" s="163"/>
      <c r="K66" s="164"/>
      <c r="M66" s="158"/>
    </row>
    <row r="67" spans="1:13" s="10" customFormat="1" ht="15" customHeight="1">
      <c r="A67" s="94"/>
      <c r="B67" s="160"/>
      <c r="C67" s="87"/>
      <c r="D67" s="88"/>
      <c r="E67" s="89"/>
      <c r="F67" s="90"/>
      <c r="G67" s="91"/>
      <c r="H67" s="161"/>
      <c r="I67" s="162"/>
      <c r="J67" s="163"/>
      <c r="K67" s="164"/>
      <c r="M67" s="158"/>
    </row>
    <row r="68" spans="1:13" s="10" customFormat="1" ht="15" customHeight="1">
      <c r="A68" s="94"/>
      <c r="B68" s="160"/>
      <c r="C68" s="87"/>
      <c r="D68" s="88"/>
      <c r="E68" s="89"/>
      <c r="F68" s="90"/>
      <c r="G68" s="91"/>
      <c r="H68" s="161"/>
      <c r="I68" s="162"/>
      <c r="J68" s="163"/>
      <c r="K68" s="164"/>
      <c r="M68" s="158"/>
    </row>
    <row r="69" spans="1:13" s="10" customFormat="1" ht="15" customHeight="1">
      <c r="A69" s="94"/>
      <c r="B69" s="160"/>
      <c r="C69" s="87"/>
      <c r="D69" s="88"/>
      <c r="E69" s="89"/>
      <c r="F69" s="90"/>
      <c r="G69" s="91"/>
      <c r="H69" s="161"/>
      <c r="I69" s="162"/>
      <c r="J69" s="163"/>
      <c r="K69" s="164"/>
      <c r="M69" s="167"/>
    </row>
    <row r="70" spans="1:13" s="10" customFormat="1" ht="15" customHeight="1">
      <c r="A70" s="94"/>
      <c r="B70" s="160"/>
      <c r="C70" s="87"/>
      <c r="D70" s="88"/>
      <c r="E70" s="89"/>
      <c r="F70" s="90"/>
      <c r="G70" s="91"/>
      <c r="H70" s="161"/>
      <c r="I70" s="162"/>
      <c r="J70" s="163"/>
      <c r="K70" s="164"/>
      <c r="M70" s="158"/>
    </row>
    <row r="71" spans="1:13" s="10" customFormat="1" ht="15" customHeight="1">
      <c r="A71" s="94"/>
      <c r="B71" s="160"/>
      <c r="C71" s="87"/>
      <c r="D71" s="88"/>
      <c r="E71" s="89"/>
      <c r="F71" s="90"/>
      <c r="G71" s="91"/>
      <c r="H71" s="161"/>
      <c r="I71" s="162"/>
      <c r="J71" s="163"/>
      <c r="K71" s="164"/>
      <c r="M71" s="158"/>
    </row>
    <row r="72" spans="1:13" s="10" customFormat="1" ht="15" customHeight="1">
      <c r="A72" s="94"/>
      <c r="B72" s="160">
        <v>71</v>
      </c>
      <c r="C72" s="87" t="s">
        <v>348</v>
      </c>
      <c r="D72" s="88" t="s">
        <v>349</v>
      </c>
      <c r="E72" s="89" t="s">
        <v>350</v>
      </c>
      <c r="F72" s="90">
        <v>14658</v>
      </c>
      <c r="G72" s="91" t="s">
        <v>165</v>
      </c>
      <c r="H72" s="161" t="s">
        <v>351</v>
      </c>
      <c r="I72" s="162"/>
      <c r="J72" s="163"/>
      <c r="K72" s="164"/>
      <c r="M72" s="158"/>
    </row>
    <row r="73" spans="1:13" s="10" customFormat="1" ht="15" customHeight="1">
      <c r="A73" s="94"/>
      <c r="B73" s="160">
        <v>72</v>
      </c>
      <c r="C73" s="87" t="s">
        <v>352</v>
      </c>
      <c r="D73" s="88" t="s">
        <v>353</v>
      </c>
      <c r="E73" s="89" t="s">
        <v>350</v>
      </c>
      <c r="F73" s="90">
        <v>17888</v>
      </c>
      <c r="G73" s="91" t="s">
        <v>162</v>
      </c>
      <c r="H73" s="161" t="s">
        <v>351</v>
      </c>
      <c r="I73" s="162"/>
      <c r="J73" s="163"/>
      <c r="K73" s="164"/>
      <c r="M73" s="158"/>
    </row>
    <row r="74" spans="1:13" s="10" customFormat="1" ht="15" customHeight="1">
      <c r="A74" s="94"/>
      <c r="B74" s="160">
        <v>73</v>
      </c>
      <c r="C74" s="87" t="s">
        <v>354</v>
      </c>
      <c r="D74" s="88" t="s">
        <v>355</v>
      </c>
      <c r="E74" s="89" t="s">
        <v>350</v>
      </c>
      <c r="F74" s="90">
        <v>5463</v>
      </c>
      <c r="G74" s="91" t="s">
        <v>162</v>
      </c>
      <c r="H74" s="161" t="s">
        <v>351</v>
      </c>
      <c r="I74" s="162"/>
      <c r="J74" s="163"/>
      <c r="K74" s="164"/>
      <c r="M74" s="42"/>
    </row>
    <row r="75" spans="1:13" s="10" customFormat="1" ht="15" customHeight="1">
      <c r="A75" s="94"/>
      <c r="B75" s="160">
        <v>74</v>
      </c>
      <c r="C75" s="87" t="s">
        <v>356</v>
      </c>
      <c r="D75" s="88" t="s">
        <v>357</v>
      </c>
      <c r="E75" s="89" t="s">
        <v>350</v>
      </c>
      <c r="F75" s="90">
        <v>9628</v>
      </c>
      <c r="G75" s="91" t="s">
        <v>246</v>
      </c>
      <c r="H75" s="161" t="s">
        <v>351</v>
      </c>
      <c r="I75" s="162"/>
      <c r="J75" s="163"/>
      <c r="K75" s="164"/>
      <c r="M75" s="158"/>
    </row>
    <row r="76" spans="1:13" s="10" customFormat="1" ht="15" customHeight="1">
      <c r="A76" s="94"/>
      <c r="B76" s="160">
        <v>75</v>
      </c>
      <c r="C76" s="87" t="s">
        <v>358</v>
      </c>
      <c r="D76" s="88" t="s">
        <v>359</v>
      </c>
      <c r="E76" s="89" t="s">
        <v>22</v>
      </c>
      <c r="F76" s="90">
        <v>10234</v>
      </c>
      <c r="G76" s="91" t="s">
        <v>246</v>
      </c>
      <c r="H76" s="161" t="s">
        <v>351</v>
      </c>
      <c r="I76" s="162"/>
      <c r="J76" s="163"/>
      <c r="K76" s="164"/>
      <c r="M76" s="158"/>
    </row>
    <row r="77" spans="1:13" s="10" customFormat="1" ht="15" customHeight="1">
      <c r="A77" s="94"/>
      <c r="B77" s="160">
        <v>76</v>
      </c>
      <c r="C77" s="87" t="s">
        <v>360</v>
      </c>
      <c r="D77" s="88" t="s">
        <v>361</v>
      </c>
      <c r="E77" s="89" t="s">
        <v>22</v>
      </c>
      <c r="F77" s="90">
        <v>9508</v>
      </c>
      <c r="G77" s="91" t="s">
        <v>162</v>
      </c>
      <c r="H77" s="161" t="s">
        <v>351</v>
      </c>
      <c r="I77" s="162"/>
      <c r="J77" s="163"/>
      <c r="K77" s="164"/>
      <c r="M77" s="158"/>
    </row>
    <row r="78" spans="1:13" s="10" customFormat="1" ht="15" customHeight="1">
      <c r="A78" s="94"/>
      <c r="B78" s="160">
        <v>77</v>
      </c>
      <c r="C78" s="87" t="s">
        <v>362</v>
      </c>
      <c r="D78" s="88" t="s">
        <v>363</v>
      </c>
      <c r="E78" s="89" t="s">
        <v>364</v>
      </c>
      <c r="F78" s="90">
        <v>8606</v>
      </c>
      <c r="G78" s="91" t="s">
        <v>246</v>
      </c>
      <c r="H78" s="161" t="s">
        <v>351</v>
      </c>
      <c r="I78" s="162"/>
      <c r="J78" s="163"/>
      <c r="K78" s="164"/>
      <c r="M78" s="158"/>
    </row>
    <row r="79" spans="1:13" s="10" customFormat="1" ht="15" customHeight="1">
      <c r="A79" s="94"/>
      <c r="B79" s="160">
        <v>78</v>
      </c>
      <c r="C79" s="87" t="s">
        <v>163</v>
      </c>
      <c r="D79" s="88" t="s">
        <v>164</v>
      </c>
      <c r="E79" s="89" t="s">
        <v>364</v>
      </c>
      <c r="F79" s="90">
        <v>14343</v>
      </c>
      <c r="G79" s="91" t="s">
        <v>162</v>
      </c>
      <c r="H79" s="161" t="s">
        <v>351</v>
      </c>
      <c r="I79" s="162"/>
      <c r="J79" s="163"/>
      <c r="K79" s="164"/>
      <c r="M79" s="158"/>
    </row>
    <row r="80" spans="1:13" s="10" customFormat="1" ht="15" customHeight="1">
      <c r="A80" s="94"/>
      <c r="B80" s="160"/>
      <c r="C80" s="87"/>
      <c r="D80" s="88"/>
      <c r="E80" s="89"/>
      <c r="F80" s="90"/>
      <c r="G80" s="91"/>
      <c r="H80" s="161"/>
      <c r="I80" s="162"/>
      <c r="J80" s="163"/>
      <c r="K80" s="164"/>
      <c r="M80" s="158"/>
    </row>
    <row r="81" spans="1:13" s="10" customFormat="1" ht="15" customHeight="1">
      <c r="A81" s="94"/>
      <c r="B81" s="160">
        <v>55</v>
      </c>
      <c r="C81" s="87" t="s">
        <v>321</v>
      </c>
      <c r="D81" s="88" t="s">
        <v>322</v>
      </c>
      <c r="E81" s="89" t="s">
        <v>323</v>
      </c>
      <c r="F81" s="90">
        <v>11522</v>
      </c>
      <c r="G81" s="91" t="s">
        <v>171</v>
      </c>
      <c r="H81" s="161" t="s">
        <v>324</v>
      </c>
      <c r="I81" s="162"/>
      <c r="J81" s="163"/>
      <c r="K81" s="164"/>
      <c r="M81" s="158"/>
    </row>
    <row r="82" spans="1:13" s="10" customFormat="1" ht="15" customHeight="1">
      <c r="A82" s="94"/>
      <c r="B82" s="160">
        <v>81</v>
      </c>
      <c r="C82" s="87" t="s">
        <v>365</v>
      </c>
      <c r="D82" s="88" t="s">
        <v>366</v>
      </c>
      <c r="E82" s="89" t="s">
        <v>29</v>
      </c>
      <c r="F82" s="90">
        <v>17408</v>
      </c>
      <c r="G82" s="91" t="s">
        <v>246</v>
      </c>
      <c r="H82" s="161" t="s">
        <v>324</v>
      </c>
      <c r="I82" s="162"/>
      <c r="J82" s="163"/>
      <c r="K82" s="164"/>
      <c r="M82" s="158"/>
    </row>
    <row r="83" spans="1:13" s="10" customFormat="1" ht="15" customHeight="1">
      <c r="A83" s="94"/>
      <c r="B83" s="160">
        <v>82</v>
      </c>
      <c r="C83" s="87" t="s">
        <v>367</v>
      </c>
      <c r="D83" s="88" t="s">
        <v>368</v>
      </c>
      <c r="E83" s="89" t="s">
        <v>29</v>
      </c>
      <c r="F83" s="90">
        <v>18248</v>
      </c>
      <c r="G83" s="91" t="s">
        <v>246</v>
      </c>
      <c r="H83" s="161" t="s">
        <v>324</v>
      </c>
      <c r="I83" s="162"/>
      <c r="J83" s="163"/>
      <c r="K83" s="164"/>
      <c r="M83" s="158"/>
    </row>
    <row r="84" spans="1:13" s="10" customFormat="1" ht="15" customHeight="1">
      <c r="A84" s="94"/>
      <c r="B84" s="160">
        <v>83</v>
      </c>
      <c r="C84" s="87" t="s">
        <v>369</v>
      </c>
      <c r="D84" s="88" t="s">
        <v>370</v>
      </c>
      <c r="E84" s="89" t="s">
        <v>194</v>
      </c>
      <c r="F84" s="90">
        <v>7803</v>
      </c>
      <c r="G84" s="91" t="s">
        <v>165</v>
      </c>
      <c r="H84" s="161" t="s">
        <v>324</v>
      </c>
      <c r="I84" s="162"/>
      <c r="J84" s="163"/>
      <c r="K84" s="164"/>
      <c r="M84" s="158"/>
    </row>
    <row r="85" spans="1:13" s="10" customFormat="1" ht="15" customHeight="1">
      <c r="A85" s="94"/>
      <c r="B85" s="160">
        <v>84</v>
      </c>
      <c r="C85" s="87" t="s">
        <v>195</v>
      </c>
      <c r="D85" s="88" t="s">
        <v>196</v>
      </c>
      <c r="E85" s="89" t="s">
        <v>194</v>
      </c>
      <c r="F85" s="90">
        <v>18732</v>
      </c>
      <c r="G85" s="91" t="s">
        <v>162</v>
      </c>
      <c r="H85" s="161" t="s">
        <v>324</v>
      </c>
      <c r="I85" s="162"/>
      <c r="J85" s="163"/>
      <c r="K85" s="164"/>
      <c r="M85" s="158"/>
    </row>
    <row r="86" spans="1:13" s="10" customFormat="1" ht="15" customHeight="1">
      <c r="A86" s="94"/>
      <c r="B86" s="160"/>
      <c r="C86" s="87"/>
      <c r="D86" s="88"/>
      <c r="E86" s="89"/>
      <c r="F86" s="90"/>
      <c r="G86" s="91"/>
      <c r="H86" s="161"/>
      <c r="I86" s="162"/>
      <c r="J86" s="163"/>
      <c r="K86" s="164"/>
      <c r="M86" s="167"/>
    </row>
    <row r="87" spans="1:11" s="10" customFormat="1" ht="15" customHeight="1">
      <c r="A87" s="94"/>
      <c r="B87" s="160">
        <v>51</v>
      </c>
      <c r="C87" s="87" t="s">
        <v>316</v>
      </c>
      <c r="D87" s="88" t="s">
        <v>317</v>
      </c>
      <c r="E87" s="89" t="s">
        <v>184</v>
      </c>
      <c r="F87" s="90">
        <v>7838</v>
      </c>
      <c r="G87" s="91" t="s">
        <v>246</v>
      </c>
      <c r="H87" s="161" t="s">
        <v>318</v>
      </c>
      <c r="I87" s="162"/>
      <c r="J87" s="163"/>
      <c r="K87" s="164"/>
    </row>
    <row r="88" spans="1:13" s="10" customFormat="1" ht="15" customHeight="1">
      <c r="A88" s="94"/>
      <c r="B88" s="160">
        <v>52</v>
      </c>
      <c r="C88" s="87" t="s">
        <v>319</v>
      </c>
      <c r="D88" s="88" t="s">
        <v>320</v>
      </c>
      <c r="E88" s="89" t="s">
        <v>184</v>
      </c>
      <c r="F88" s="90">
        <v>12575</v>
      </c>
      <c r="G88" s="91" t="s">
        <v>162</v>
      </c>
      <c r="H88" s="161" t="s">
        <v>318</v>
      </c>
      <c r="I88" s="162"/>
      <c r="J88" s="163"/>
      <c r="K88" s="164"/>
      <c r="M88" s="158"/>
    </row>
    <row r="89" spans="1:13" s="10" customFormat="1" ht="15" customHeight="1">
      <c r="A89" s="94"/>
      <c r="B89" s="160">
        <v>53</v>
      </c>
      <c r="C89" s="87" t="s">
        <v>182</v>
      </c>
      <c r="D89" s="88" t="s">
        <v>183</v>
      </c>
      <c r="E89" s="89" t="s">
        <v>184</v>
      </c>
      <c r="F89" s="90">
        <v>10724</v>
      </c>
      <c r="G89" s="91" t="s">
        <v>162</v>
      </c>
      <c r="H89" s="161" t="s">
        <v>318</v>
      </c>
      <c r="I89" s="162"/>
      <c r="J89" s="163"/>
      <c r="K89" s="164"/>
      <c r="M89" s="158"/>
    </row>
    <row r="90" spans="1:13" s="10" customFormat="1" ht="15" customHeight="1">
      <c r="A90" s="94"/>
      <c r="B90" s="160">
        <v>56</v>
      </c>
      <c r="C90" s="87" t="s">
        <v>189</v>
      </c>
      <c r="D90" s="88" t="s">
        <v>190</v>
      </c>
      <c r="E90" s="89" t="s">
        <v>191</v>
      </c>
      <c r="F90" s="90">
        <v>11073</v>
      </c>
      <c r="G90" s="91" t="s">
        <v>162</v>
      </c>
      <c r="H90" s="161" t="s">
        <v>318</v>
      </c>
      <c r="I90" s="162"/>
      <c r="J90" s="163"/>
      <c r="K90" s="164"/>
      <c r="M90" s="158"/>
    </row>
    <row r="91" spans="1:13" s="10" customFormat="1" ht="15" customHeight="1">
      <c r="A91" s="94"/>
      <c r="B91" s="160">
        <v>57</v>
      </c>
      <c r="C91" s="87" t="s">
        <v>325</v>
      </c>
      <c r="D91" s="88" t="s">
        <v>326</v>
      </c>
      <c r="E91" s="89" t="s">
        <v>327</v>
      </c>
      <c r="F91" s="90">
        <v>8956</v>
      </c>
      <c r="G91" s="91" t="s">
        <v>171</v>
      </c>
      <c r="H91" s="161" t="s">
        <v>318</v>
      </c>
      <c r="I91" s="162"/>
      <c r="J91" s="163"/>
      <c r="K91" s="164"/>
      <c r="M91" s="158"/>
    </row>
    <row r="92" spans="1:13" s="10" customFormat="1" ht="15" customHeight="1">
      <c r="A92" s="94"/>
      <c r="B92" s="160">
        <v>58</v>
      </c>
      <c r="C92" s="87" t="s">
        <v>177</v>
      </c>
      <c r="D92" s="88" t="s">
        <v>178</v>
      </c>
      <c r="E92" s="89" t="s">
        <v>179</v>
      </c>
      <c r="F92" s="90">
        <v>13717</v>
      </c>
      <c r="G92" s="91" t="s">
        <v>162</v>
      </c>
      <c r="H92" s="161" t="s">
        <v>318</v>
      </c>
      <c r="I92" s="162"/>
      <c r="J92" s="163"/>
      <c r="K92" s="164"/>
      <c r="M92" s="158"/>
    </row>
    <row r="93" spans="1:13" s="10" customFormat="1" ht="15" customHeight="1">
      <c r="A93" s="94"/>
      <c r="B93" s="160">
        <v>59</v>
      </c>
      <c r="C93" s="87" t="s">
        <v>329</v>
      </c>
      <c r="D93" s="88" t="s">
        <v>330</v>
      </c>
      <c r="E93" s="89" t="s">
        <v>179</v>
      </c>
      <c r="F93" s="90">
        <v>11859</v>
      </c>
      <c r="G93" s="91" t="s">
        <v>162</v>
      </c>
      <c r="H93" s="161" t="s">
        <v>318</v>
      </c>
      <c r="I93" s="162"/>
      <c r="J93" s="163"/>
      <c r="K93" s="164"/>
      <c r="M93" s="158"/>
    </row>
    <row r="94" spans="1:21" s="155" customFormat="1" ht="15">
      <c r="A94" s="157"/>
      <c r="B94" s="157" t="s">
        <v>410</v>
      </c>
      <c r="C94" s="93"/>
      <c r="D94" s="157"/>
      <c r="E94" s="157"/>
      <c r="F94" s="157"/>
      <c r="G94" s="157"/>
      <c r="H94" s="157"/>
      <c r="I94" s="157"/>
      <c r="J94" s="157"/>
      <c r="K94" s="157"/>
      <c r="L94" s="10"/>
      <c r="M94"/>
      <c r="N94"/>
      <c r="O94"/>
      <c r="P94"/>
      <c r="Q94"/>
      <c r="R94"/>
      <c r="S94"/>
      <c r="T94"/>
      <c r="U94"/>
    </row>
    <row r="95" s="10" customFormat="1" ht="12.75">
      <c r="M95"/>
    </row>
    <row r="96" s="10" customFormat="1" ht="12.75">
      <c r="M96"/>
    </row>
    <row r="97" s="10" customFormat="1" ht="12.75">
      <c r="M97"/>
    </row>
    <row r="98" s="10" customFormat="1" ht="12.75">
      <c r="M98"/>
    </row>
    <row r="99" s="10" customFormat="1" ht="12.75">
      <c r="M99"/>
    </row>
    <row r="100" s="10" customFormat="1" ht="12.75">
      <c r="M100"/>
    </row>
    <row r="101" s="10" customFormat="1" ht="12.75">
      <c r="M101"/>
    </row>
    <row r="102" s="10" customFormat="1" ht="12.75">
      <c r="M102"/>
    </row>
    <row r="103" s="10" customFormat="1" ht="12.75">
      <c r="M103"/>
    </row>
    <row r="104" s="10" customFormat="1" ht="12.75">
      <c r="M104"/>
    </row>
    <row r="105" s="10" customFormat="1" ht="12.75">
      <c r="M105"/>
    </row>
    <row r="106" s="10" customFormat="1" ht="12.75">
      <c r="M106"/>
    </row>
    <row r="107" s="10" customFormat="1" ht="12.75">
      <c r="M107"/>
    </row>
    <row r="108" s="10" customFormat="1" ht="12.75">
      <c r="M108"/>
    </row>
    <row r="109" s="10" customFormat="1" ht="12.75">
      <c r="M109"/>
    </row>
    <row r="110" s="10" customFormat="1" ht="12.75">
      <c r="M110"/>
    </row>
    <row r="111" s="10" customFormat="1" ht="12.75">
      <c r="M111"/>
    </row>
    <row r="112" s="10" customFormat="1" ht="12.75">
      <c r="M112"/>
    </row>
    <row r="113" s="10" customFormat="1" ht="12.75">
      <c r="M113"/>
    </row>
    <row r="114" s="10" customFormat="1" ht="12.75">
      <c r="M114"/>
    </row>
    <row r="115" s="10" customFormat="1" ht="12.75">
      <c r="M115"/>
    </row>
    <row r="116" s="10" customFormat="1" ht="12.75">
      <c r="M116"/>
    </row>
    <row r="117" s="10" customFormat="1" ht="12.75">
      <c r="M117"/>
    </row>
    <row r="118" s="10" customFormat="1" ht="12.75">
      <c r="M118"/>
    </row>
    <row r="119" s="10" customFormat="1" ht="12.75">
      <c r="M119"/>
    </row>
    <row r="120" s="10" customFormat="1" ht="12.75">
      <c r="M120"/>
    </row>
    <row r="121" s="10" customFormat="1" ht="12.75">
      <c r="M121"/>
    </row>
    <row r="122" s="10" customFormat="1" ht="12.75">
      <c r="M122"/>
    </row>
    <row r="123" s="10" customFormat="1" ht="12.75">
      <c r="M123"/>
    </row>
    <row r="124" s="10" customFormat="1" ht="12.75">
      <c r="M124"/>
    </row>
    <row r="126" spans="1:11" ht="6" customHeight="1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</row>
    <row r="127" spans="1:11" ht="12.75">
      <c r="A127" s="4"/>
      <c r="B127" s="4"/>
      <c r="C127" s="5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5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5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5"/>
      <c r="D130" s="4"/>
      <c r="E130" s="4"/>
      <c r="F130" s="4"/>
      <c r="G130" s="4"/>
      <c r="H130" s="4"/>
      <c r="I130" s="4"/>
      <c r="J130" s="4"/>
      <c r="K130" s="4"/>
    </row>
    <row r="131" spans="1:11" s="61" customFormat="1" ht="12.75">
      <c r="A131" s="59"/>
      <c r="B131" s="59"/>
      <c r="C131" s="60"/>
      <c r="D131" s="59"/>
      <c r="E131" s="59"/>
      <c r="F131" s="59"/>
      <c r="G131" s="59"/>
      <c r="H131" s="59"/>
      <c r="I131" s="59"/>
      <c r="J131" s="59"/>
      <c r="K131" s="59"/>
    </row>
    <row r="132" spans="1:11" s="61" customFormat="1" ht="12.75">
      <c r="A132" s="59"/>
      <c r="B132" s="59"/>
      <c r="C132" s="60"/>
      <c r="D132" s="59"/>
      <c r="E132" s="59"/>
      <c r="F132" s="59"/>
      <c r="G132" s="59"/>
      <c r="H132" s="59"/>
      <c r="I132" s="59"/>
      <c r="J132" s="59"/>
      <c r="K132" s="59"/>
    </row>
    <row r="133" spans="1:11" s="61" customFormat="1" ht="12.75">
      <c r="A133" s="59"/>
      <c r="B133" s="59"/>
      <c r="C133" s="60"/>
      <c r="D133" s="59"/>
      <c r="E133" s="59"/>
      <c r="F133" s="59"/>
      <c r="G133" s="59"/>
      <c r="H133" s="59"/>
      <c r="I133" s="59"/>
      <c r="J133" s="59"/>
      <c r="K133" s="59"/>
    </row>
    <row r="134" spans="1:11" s="61" customFormat="1" ht="12.75">
      <c r="A134" s="59"/>
      <c r="B134" s="59"/>
      <c r="C134" s="60"/>
      <c r="D134" s="59"/>
      <c r="E134" s="59"/>
      <c r="F134" s="59"/>
      <c r="G134" s="59"/>
      <c r="H134" s="59"/>
      <c r="I134" s="59"/>
      <c r="J134" s="59"/>
      <c r="K134" s="59"/>
    </row>
    <row r="135" spans="1:11" s="61" customFormat="1" ht="12.75">
      <c r="A135" s="59"/>
      <c r="B135" s="59"/>
      <c r="C135" s="60"/>
      <c r="D135" s="59"/>
      <c r="E135" s="59"/>
      <c r="F135" s="59"/>
      <c r="G135" s="59"/>
      <c r="H135" s="59"/>
      <c r="I135" s="59"/>
      <c r="J135" s="59"/>
      <c r="K135" s="59"/>
    </row>
    <row r="136" spans="1:11" s="61" customFormat="1" ht="12.75">
      <c r="A136" s="59"/>
      <c r="B136" s="59"/>
      <c r="C136" s="60"/>
      <c r="D136" s="59"/>
      <c r="E136" s="59"/>
      <c r="F136" s="59"/>
      <c r="G136" s="59"/>
      <c r="H136" s="59"/>
      <c r="I136" s="59"/>
      <c r="J136" s="59"/>
      <c r="K136" s="59"/>
    </row>
    <row r="137" spans="1:11" s="61" customFormat="1" ht="12.75">
      <c r="A137" s="59"/>
      <c r="B137" s="59"/>
      <c r="C137" s="60"/>
      <c r="D137" s="59"/>
      <c r="E137" s="59"/>
      <c r="F137" s="59"/>
      <c r="G137" s="59"/>
      <c r="H137" s="59"/>
      <c r="I137" s="59"/>
      <c r="J137" s="59"/>
      <c r="K137" s="59"/>
    </row>
    <row r="138" spans="1:11" ht="12.75">
      <c r="A138" s="4"/>
      <c r="B138" s="4"/>
      <c r="C138" s="5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5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5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5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5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5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5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5"/>
      <c r="D150" s="4"/>
      <c r="E150" s="4"/>
      <c r="F150" s="4"/>
      <c r="G150" s="4"/>
      <c r="H150" s="4"/>
      <c r="I150" s="4"/>
      <c r="J150" s="4"/>
      <c r="K150" s="4"/>
    </row>
    <row r="151" spans="1:11" ht="6" customHeight="1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</row>
    <row r="152" spans="1:11" ht="11.25" customHeight="1">
      <c r="A152" s="195" t="s">
        <v>19</v>
      </c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</row>
    <row r="155" spans="1:13" s="10" customFormat="1" ht="15" customHeight="1">
      <c r="A155" s="94"/>
      <c r="B155" s="87"/>
      <c r="C155" s="87" t="s">
        <v>380</v>
      </c>
      <c r="D155" s="88" t="s">
        <v>381</v>
      </c>
      <c r="E155" s="89" t="s">
        <v>31</v>
      </c>
      <c r="F155" s="90">
        <v>18448</v>
      </c>
      <c r="G155" s="91" t="s">
        <v>162</v>
      </c>
      <c r="H155" s="91"/>
      <c r="I155" s="92"/>
      <c r="J155" s="8"/>
      <c r="K155" s="9"/>
      <c r="M155" s="158"/>
    </row>
    <row r="156" spans="1:13" s="10" customFormat="1" ht="15" customHeight="1">
      <c r="A156" s="94"/>
      <c r="B156" s="87"/>
      <c r="C156" s="87" t="s">
        <v>382</v>
      </c>
      <c r="D156" s="88" t="s">
        <v>383</v>
      </c>
      <c r="E156" s="89" t="s">
        <v>384</v>
      </c>
      <c r="F156" s="90">
        <v>10299</v>
      </c>
      <c r="G156" s="91" t="s">
        <v>162</v>
      </c>
      <c r="H156" s="91"/>
      <c r="I156" s="92"/>
      <c r="J156" s="8"/>
      <c r="K156" s="9"/>
      <c r="M156" s="158"/>
    </row>
    <row r="157" spans="1:13" s="10" customFormat="1" ht="15" customHeight="1">
      <c r="A157" s="94"/>
      <c r="B157" s="87"/>
      <c r="C157" s="87" t="s">
        <v>201</v>
      </c>
      <c r="D157" s="88" t="s">
        <v>202</v>
      </c>
      <c r="E157" s="89" t="s">
        <v>385</v>
      </c>
      <c r="F157" s="90">
        <v>13408</v>
      </c>
      <c r="G157" s="91" t="s">
        <v>162</v>
      </c>
      <c r="H157" s="91"/>
      <c r="I157" s="92"/>
      <c r="J157" s="8"/>
      <c r="K157" s="9"/>
      <c r="M157" s="158"/>
    </row>
    <row r="158" spans="1:13" s="10" customFormat="1" ht="15" customHeight="1">
      <c r="A158" s="94"/>
      <c r="B158" s="87"/>
      <c r="C158" s="87" t="s">
        <v>192</v>
      </c>
      <c r="D158" s="88" t="s">
        <v>193</v>
      </c>
      <c r="E158" s="89" t="s">
        <v>194</v>
      </c>
      <c r="F158" s="90">
        <v>13135</v>
      </c>
      <c r="G158" s="91" t="s">
        <v>162</v>
      </c>
      <c r="H158" s="91"/>
      <c r="I158" s="92"/>
      <c r="J158" s="8"/>
      <c r="K158" s="9"/>
      <c r="M158" s="158"/>
    </row>
    <row r="159" spans="1:11" s="10" customFormat="1" ht="15" customHeight="1">
      <c r="A159" s="94"/>
      <c r="B159" s="87"/>
      <c r="C159" s="87" t="s">
        <v>386</v>
      </c>
      <c r="D159" s="88" t="s">
        <v>387</v>
      </c>
      <c r="E159" s="89" t="s">
        <v>24</v>
      </c>
      <c r="F159" s="90">
        <v>11701</v>
      </c>
      <c r="G159" s="91" t="s">
        <v>162</v>
      </c>
      <c r="H159" s="91"/>
      <c r="I159" s="92"/>
      <c r="J159" s="8"/>
      <c r="K159" s="9"/>
    </row>
    <row r="160" spans="1:11" s="10" customFormat="1" ht="15" customHeight="1">
      <c r="A160" s="94"/>
      <c r="B160" s="87"/>
      <c r="C160" s="87" t="s">
        <v>388</v>
      </c>
      <c r="D160" s="88" t="s">
        <v>389</v>
      </c>
      <c r="E160" s="89" t="s">
        <v>184</v>
      </c>
      <c r="F160" s="90">
        <v>13259</v>
      </c>
      <c r="G160" s="91" t="s">
        <v>162</v>
      </c>
      <c r="H160" s="91"/>
      <c r="I160" s="92"/>
      <c r="J160" s="8"/>
      <c r="K160" s="9"/>
    </row>
    <row r="161" spans="1:11" s="10" customFormat="1" ht="15" customHeight="1">
      <c r="A161" s="94"/>
      <c r="B161" s="87"/>
      <c r="C161" s="87" t="s">
        <v>197</v>
      </c>
      <c r="D161" s="88" t="s">
        <v>198</v>
      </c>
      <c r="E161" s="89" t="s">
        <v>24</v>
      </c>
      <c r="F161" s="90">
        <v>18690</v>
      </c>
      <c r="G161" s="91" t="s">
        <v>162</v>
      </c>
      <c r="H161" s="91"/>
      <c r="I161" s="92"/>
      <c r="J161" s="8"/>
      <c r="K161" s="9"/>
    </row>
    <row r="162" spans="1:11" s="10" customFormat="1" ht="15" customHeight="1">
      <c r="A162" s="94"/>
      <c r="B162" s="87"/>
      <c r="C162" s="87" t="s">
        <v>390</v>
      </c>
      <c r="D162" s="88" t="s">
        <v>391</v>
      </c>
      <c r="E162" s="89" t="s">
        <v>384</v>
      </c>
      <c r="F162" s="90">
        <v>18771</v>
      </c>
      <c r="G162" s="91" t="s">
        <v>246</v>
      </c>
      <c r="H162" s="91"/>
      <c r="I162" s="92"/>
      <c r="J162" s="8"/>
      <c r="K162" s="9"/>
    </row>
    <row r="163" spans="1:11" s="10" customFormat="1" ht="15" customHeight="1">
      <c r="A163" s="94"/>
      <c r="B163" s="87"/>
      <c r="C163" s="87" t="s">
        <v>392</v>
      </c>
      <c r="D163" s="88" t="s">
        <v>393</v>
      </c>
      <c r="E163" s="89" t="s">
        <v>394</v>
      </c>
      <c r="F163" s="90">
        <v>14290</v>
      </c>
      <c r="G163" s="91" t="s">
        <v>246</v>
      </c>
      <c r="H163" s="91"/>
      <c r="I163" s="92"/>
      <c r="J163" s="8"/>
      <c r="K163" s="9"/>
    </row>
    <row r="164" spans="1:11" s="10" customFormat="1" ht="15" customHeight="1">
      <c r="A164" s="94"/>
      <c r="B164" s="87"/>
      <c r="C164" s="87" t="s">
        <v>395</v>
      </c>
      <c r="D164" s="88" t="s">
        <v>396</v>
      </c>
      <c r="E164" s="89" t="s">
        <v>385</v>
      </c>
      <c r="F164" s="90">
        <v>14517</v>
      </c>
      <c r="G164" s="91" t="s">
        <v>246</v>
      </c>
      <c r="H164" s="91"/>
      <c r="I164" s="92"/>
      <c r="J164" s="8"/>
      <c r="K164" s="9"/>
    </row>
    <row r="165" spans="1:11" s="10" customFormat="1" ht="15" customHeight="1">
      <c r="A165" s="94"/>
      <c r="B165" s="87"/>
      <c r="C165" s="87" t="s">
        <v>397</v>
      </c>
      <c r="D165" s="88" t="s">
        <v>398</v>
      </c>
      <c r="E165" s="89" t="s">
        <v>28</v>
      </c>
      <c r="F165" s="90">
        <v>9096</v>
      </c>
      <c r="G165" s="91" t="s">
        <v>165</v>
      </c>
      <c r="H165" s="91"/>
      <c r="I165" s="92"/>
      <c r="J165" s="8"/>
      <c r="K165" s="9"/>
    </row>
    <row r="166" spans="1:11" s="10" customFormat="1" ht="15" customHeight="1">
      <c r="A166" s="94"/>
      <c r="B166" s="87"/>
      <c r="C166" s="87" t="s">
        <v>399</v>
      </c>
      <c r="D166" s="88" t="s">
        <v>400</v>
      </c>
      <c r="E166" s="89" t="s">
        <v>28</v>
      </c>
      <c r="F166" s="90">
        <v>12418</v>
      </c>
      <c r="G166" s="91" t="s">
        <v>165</v>
      </c>
      <c r="H166" s="91"/>
      <c r="I166" s="92"/>
      <c r="J166" s="8"/>
      <c r="K166" s="9"/>
    </row>
    <row r="167" spans="1:11" s="10" customFormat="1" ht="15" customHeight="1">
      <c r="A167" s="94"/>
      <c r="B167" s="87"/>
      <c r="C167" s="87" t="s">
        <v>401</v>
      </c>
      <c r="D167" s="88" t="s">
        <v>402</v>
      </c>
      <c r="E167" s="89" t="s">
        <v>170</v>
      </c>
      <c r="F167" s="90">
        <v>18768</v>
      </c>
      <c r="G167" s="91" t="s">
        <v>165</v>
      </c>
      <c r="H167" s="91"/>
      <c r="I167" s="92"/>
      <c r="J167" s="8"/>
      <c r="K167" s="9"/>
    </row>
    <row r="168" spans="1:11" s="10" customFormat="1" ht="15" customHeight="1">
      <c r="A168" s="94"/>
      <c r="B168" s="87"/>
      <c r="C168" s="87" t="s">
        <v>403</v>
      </c>
      <c r="D168" s="88" t="s">
        <v>404</v>
      </c>
      <c r="E168" s="89" t="s">
        <v>28</v>
      </c>
      <c r="F168" s="90">
        <v>13600</v>
      </c>
      <c r="G168" s="91" t="s">
        <v>165</v>
      </c>
      <c r="H168" s="91"/>
      <c r="I168" s="92"/>
      <c r="J168" s="8"/>
      <c r="K168" s="9"/>
    </row>
    <row r="169" spans="1:11" s="10" customFormat="1" ht="15" customHeight="1">
      <c r="A169" s="94"/>
      <c r="B169" s="87"/>
      <c r="C169" s="87" t="s">
        <v>293</v>
      </c>
      <c r="D169" s="88" t="s">
        <v>405</v>
      </c>
      <c r="E169" s="89" t="s">
        <v>284</v>
      </c>
      <c r="F169" s="90"/>
      <c r="G169" s="91" t="s">
        <v>246</v>
      </c>
      <c r="H169" s="91"/>
      <c r="I169" s="92"/>
      <c r="J169" s="8"/>
      <c r="K169" s="9"/>
    </row>
    <row r="170" spans="1:11" s="10" customFormat="1" ht="15" customHeight="1">
      <c r="A170" s="94"/>
      <c r="B170" s="87"/>
      <c r="C170" s="87" t="s">
        <v>406</v>
      </c>
      <c r="D170" s="88" t="s">
        <v>407</v>
      </c>
      <c r="E170" s="89" t="s">
        <v>309</v>
      </c>
      <c r="F170" s="90">
        <v>5468</v>
      </c>
      <c r="G170" s="91" t="s">
        <v>162</v>
      </c>
      <c r="H170" s="91"/>
      <c r="I170" s="92"/>
      <c r="J170" s="8"/>
      <c r="K170" s="9"/>
    </row>
    <row r="171" spans="1:11" s="10" customFormat="1" ht="15" customHeight="1">
      <c r="A171" s="94"/>
      <c r="B171" s="87"/>
      <c r="C171" s="87" t="s">
        <v>408</v>
      </c>
      <c r="D171" s="88" t="s">
        <v>409</v>
      </c>
      <c r="E171" s="89" t="s">
        <v>309</v>
      </c>
      <c r="F171" s="90">
        <v>5847</v>
      </c>
      <c r="G171" s="91" t="s">
        <v>165</v>
      </c>
      <c r="H171" s="91"/>
      <c r="I171" s="92"/>
      <c r="J171" s="8"/>
      <c r="K171" s="9"/>
    </row>
  </sheetData>
  <sheetProtection/>
  <mergeCells count="6">
    <mergeCell ref="A152:K152"/>
    <mergeCell ref="A1:K1"/>
    <mergeCell ref="A2:K2"/>
    <mergeCell ref="A5:K5"/>
    <mergeCell ref="A10:K10"/>
    <mergeCell ref="F11:K11"/>
  </mergeCells>
  <printOptions/>
  <pageMargins left="0.38" right="0.31" top="0.31496062992125984" bottom="0.5118110236220472" header="0.2362204724409449" footer="0.1968503937007874"/>
  <pageSetup horizontalDpi="600" verticalDpi="6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3"/>
  <sheetViews>
    <sheetView zoomScale="90" zoomScaleNormal="90" zoomScalePageLayoutView="0" workbookViewId="0" topLeftCell="A1">
      <selection activeCell="A1" sqref="A1:J1"/>
    </sheetView>
  </sheetViews>
  <sheetFormatPr defaultColWidth="9.140625" defaultRowHeight="12.75"/>
  <cols>
    <col min="1" max="1" width="4.8515625" style="103" customWidth="1"/>
    <col min="2" max="2" width="5.7109375" style="103" customWidth="1"/>
    <col min="3" max="3" width="15.00390625" style="1" customWidth="1"/>
    <col min="4" max="4" width="20.140625" style="103" customWidth="1"/>
    <col min="5" max="5" width="31.140625" style="103" customWidth="1"/>
    <col min="6" max="6" width="14.140625" style="103" customWidth="1"/>
    <col min="7" max="7" width="8.7109375" style="103" bestFit="1" customWidth="1"/>
    <col min="8" max="8" width="8.00390625" style="103" bestFit="1" customWidth="1"/>
    <col min="9" max="9" width="9.7109375" style="103" customWidth="1"/>
    <col min="10" max="10" width="14.140625" style="103" customWidth="1"/>
    <col min="11" max="11" width="8.8515625" style="0" customWidth="1"/>
    <col min="12" max="12" width="9.140625" style="0" customWidth="1"/>
  </cols>
  <sheetData>
    <row r="1" spans="1:10" ht="26.25">
      <c r="A1" s="196" t="str">
        <f>CTRL!B7</f>
        <v>R E G I O N E M   O R L I C K A   L A N Š K R O U N   2 0 1 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21">
      <c r="A2" s="198" t="str">
        <f>CTRL!B8</f>
        <v>26. ročník mezinárodního cyklistického závodu juniorů / 26th annual of international cycling race of juniors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4:10" ht="15.75" customHeight="1">
      <c r="D3" s="204" t="s">
        <v>220</v>
      </c>
      <c r="E3" s="204"/>
      <c r="F3" s="204"/>
      <c r="G3" s="204"/>
      <c r="H3" s="204"/>
      <c r="J3" s="2" t="s">
        <v>230</v>
      </c>
    </row>
    <row r="4" spans="1:10" ht="12.75">
      <c r="A4" s="46" t="s">
        <v>413</v>
      </c>
      <c r="J4" s="84" t="s">
        <v>205</v>
      </c>
    </row>
    <row r="5" spans="1:10" ht="34.5" customHeight="1">
      <c r="A5" s="200" t="s">
        <v>21</v>
      </c>
      <c r="B5" s="197"/>
      <c r="C5" s="197"/>
      <c r="D5" s="197"/>
      <c r="E5" s="197"/>
      <c r="F5" s="197"/>
      <c r="G5" s="197"/>
      <c r="H5" s="197"/>
      <c r="I5" s="197"/>
      <c r="J5" s="197"/>
    </row>
    <row r="6" ht="9" customHeight="1"/>
    <row r="7" spans="1:11" ht="12.75">
      <c r="A7" s="85" t="s">
        <v>0</v>
      </c>
      <c r="B7" s="85" t="s">
        <v>1</v>
      </c>
      <c r="C7" s="85" t="s">
        <v>2</v>
      </c>
      <c r="D7" s="85" t="s">
        <v>3</v>
      </c>
      <c r="E7" s="85" t="s">
        <v>4</v>
      </c>
      <c r="F7" s="85" t="s">
        <v>5</v>
      </c>
      <c r="G7" s="85" t="s">
        <v>25</v>
      </c>
      <c r="H7" s="85" t="s">
        <v>16</v>
      </c>
      <c r="I7" s="85" t="s">
        <v>6</v>
      </c>
      <c r="J7" s="85" t="s">
        <v>7</v>
      </c>
      <c r="K7" s="85" t="s">
        <v>208</v>
      </c>
    </row>
    <row r="8" spans="1:11" ht="12.75">
      <c r="A8" s="86" t="s">
        <v>8</v>
      </c>
      <c r="B8" s="86" t="s">
        <v>9</v>
      </c>
      <c r="C8" s="86" t="s">
        <v>10</v>
      </c>
      <c r="D8" s="86" t="s">
        <v>11</v>
      </c>
      <c r="E8" s="86" t="s">
        <v>23</v>
      </c>
      <c r="F8" s="86" t="s">
        <v>12</v>
      </c>
      <c r="G8" s="86" t="s">
        <v>26</v>
      </c>
      <c r="H8" s="86" t="s">
        <v>15</v>
      </c>
      <c r="I8" s="86" t="s">
        <v>13</v>
      </c>
      <c r="J8" s="86" t="s">
        <v>14</v>
      </c>
      <c r="K8" s="86" t="s">
        <v>209</v>
      </c>
    </row>
    <row r="9" ht="13.5" thickBot="1"/>
    <row r="10" spans="1:11" ht="15">
      <c r="A10" s="201" t="s">
        <v>107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104"/>
    </row>
    <row r="11" spans="1:11" ht="15">
      <c r="A11" s="137" t="str">
        <f>"Délka / Distance:  "&amp;CTRL!B3&amp;" km"</f>
        <v>Délka / Distance:  9,2 km</v>
      </c>
      <c r="B11" s="93"/>
      <c r="C11" s="93"/>
      <c r="D11" s="93"/>
      <c r="E11" s="93"/>
      <c r="F11" s="93"/>
      <c r="G11" s="93"/>
      <c r="H11" s="93"/>
      <c r="I11" s="93"/>
      <c r="J11" s="93"/>
      <c r="K11" s="120" t="s">
        <v>20</v>
      </c>
    </row>
    <row r="12" spans="1:11" ht="15">
      <c r="A12" s="177">
        <v>1</v>
      </c>
      <c r="B12" s="112">
        <v>52</v>
      </c>
      <c r="C12" s="112" t="s">
        <v>319</v>
      </c>
      <c r="D12" s="113" t="s">
        <v>320</v>
      </c>
      <c r="E12" s="114" t="s">
        <v>184</v>
      </c>
      <c r="F12" s="115">
        <v>12575</v>
      </c>
      <c r="G12" s="116" t="s">
        <v>162</v>
      </c>
      <c r="H12" s="116" t="s">
        <v>318</v>
      </c>
      <c r="I12" s="117"/>
      <c r="J12" s="63"/>
      <c r="K12" s="119">
        <v>0.375</v>
      </c>
    </row>
    <row r="13" spans="1:11" ht="15">
      <c r="A13" s="177">
        <v>2</v>
      </c>
      <c r="B13" s="112">
        <v>68</v>
      </c>
      <c r="C13" s="112" t="s">
        <v>343</v>
      </c>
      <c r="D13" s="113" t="s">
        <v>344</v>
      </c>
      <c r="E13" s="114" t="s">
        <v>345</v>
      </c>
      <c r="F13" s="115">
        <v>9637</v>
      </c>
      <c r="G13" s="116" t="s">
        <v>246</v>
      </c>
      <c r="H13" s="116" t="s">
        <v>212</v>
      </c>
      <c r="I13" s="117"/>
      <c r="J13" s="63"/>
      <c r="K13" s="118">
        <v>0.3756944444444445</v>
      </c>
    </row>
    <row r="14" spans="1:11" ht="15">
      <c r="A14" s="177">
        <v>3</v>
      </c>
      <c r="B14" s="112">
        <v>62</v>
      </c>
      <c r="C14" s="112" t="s">
        <v>333</v>
      </c>
      <c r="D14" s="113" t="s">
        <v>334</v>
      </c>
      <c r="E14" s="114" t="s">
        <v>24</v>
      </c>
      <c r="F14" s="115">
        <v>7131</v>
      </c>
      <c r="G14" s="116" t="s">
        <v>165</v>
      </c>
      <c r="H14" s="116" t="s">
        <v>212</v>
      </c>
      <c r="I14" s="117"/>
      <c r="J14" s="63"/>
      <c r="K14" s="118">
        <v>0.376388888888889</v>
      </c>
    </row>
    <row r="15" spans="1:11" ht="15">
      <c r="A15" s="177">
        <v>4</v>
      </c>
      <c r="B15" s="112">
        <v>55</v>
      </c>
      <c r="C15" s="112" t="s">
        <v>321</v>
      </c>
      <c r="D15" s="113" t="s">
        <v>322</v>
      </c>
      <c r="E15" s="114" t="s">
        <v>323</v>
      </c>
      <c r="F15" s="115">
        <v>11522</v>
      </c>
      <c r="G15" s="116" t="s">
        <v>171</v>
      </c>
      <c r="H15" s="116" t="s">
        <v>324</v>
      </c>
      <c r="I15" s="117"/>
      <c r="J15" s="63"/>
      <c r="K15" s="118">
        <v>0.377083333333333</v>
      </c>
    </row>
    <row r="16" spans="1:11" ht="15">
      <c r="A16" s="177">
        <v>5</v>
      </c>
      <c r="B16" s="112">
        <v>69</v>
      </c>
      <c r="C16" s="112" t="s">
        <v>346</v>
      </c>
      <c r="D16" s="113" t="s">
        <v>347</v>
      </c>
      <c r="E16" s="114" t="s">
        <v>24</v>
      </c>
      <c r="F16" s="115">
        <v>13022</v>
      </c>
      <c r="G16" s="116" t="s">
        <v>246</v>
      </c>
      <c r="H16" s="116" t="s">
        <v>212</v>
      </c>
      <c r="I16" s="117"/>
      <c r="J16" s="63"/>
      <c r="K16" s="118">
        <v>0.377777777777778</v>
      </c>
    </row>
    <row r="17" spans="1:11" ht="15">
      <c r="A17" s="177">
        <v>6</v>
      </c>
      <c r="B17" s="112">
        <v>46</v>
      </c>
      <c r="C17" s="112" t="s">
        <v>312</v>
      </c>
      <c r="D17" s="113" t="s">
        <v>313</v>
      </c>
      <c r="E17" s="114" t="s">
        <v>28</v>
      </c>
      <c r="F17" s="115">
        <v>2103</v>
      </c>
      <c r="G17" s="116" t="s">
        <v>171</v>
      </c>
      <c r="H17" s="116" t="s">
        <v>172</v>
      </c>
      <c r="I17" s="117"/>
      <c r="J17" s="63"/>
      <c r="K17" s="118">
        <v>0.378472222222222</v>
      </c>
    </row>
    <row r="18" spans="1:11" ht="15">
      <c r="A18" s="177">
        <v>7</v>
      </c>
      <c r="B18" s="112">
        <v>57</v>
      </c>
      <c r="C18" s="112" t="s">
        <v>325</v>
      </c>
      <c r="D18" s="113" t="s">
        <v>326</v>
      </c>
      <c r="E18" s="114" t="s">
        <v>327</v>
      </c>
      <c r="F18" s="115">
        <v>8956</v>
      </c>
      <c r="G18" s="116" t="s">
        <v>171</v>
      </c>
      <c r="H18" s="116" t="s">
        <v>318</v>
      </c>
      <c r="I18" s="117"/>
      <c r="J18" s="63"/>
      <c r="K18" s="118">
        <v>0.379166666666667</v>
      </c>
    </row>
    <row r="19" spans="1:11" ht="15">
      <c r="A19" s="177">
        <v>8</v>
      </c>
      <c r="B19" s="112">
        <v>75</v>
      </c>
      <c r="C19" s="112" t="s">
        <v>358</v>
      </c>
      <c r="D19" s="113" t="s">
        <v>359</v>
      </c>
      <c r="E19" s="114" t="s">
        <v>22</v>
      </c>
      <c r="F19" s="115">
        <v>10234</v>
      </c>
      <c r="G19" s="116" t="s">
        <v>246</v>
      </c>
      <c r="H19" s="116" t="s">
        <v>351</v>
      </c>
      <c r="I19" s="117"/>
      <c r="J19" s="63"/>
      <c r="K19" s="118">
        <v>0.379861111111111</v>
      </c>
    </row>
    <row r="20" spans="1:11" ht="15">
      <c r="A20" s="177">
        <v>9</v>
      </c>
      <c r="B20" s="112">
        <v>84</v>
      </c>
      <c r="C20" s="112" t="s">
        <v>195</v>
      </c>
      <c r="D20" s="113" t="s">
        <v>196</v>
      </c>
      <c r="E20" s="114" t="s">
        <v>194</v>
      </c>
      <c r="F20" s="115">
        <v>18732</v>
      </c>
      <c r="G20" s="116" t="s">
        <v>162</v>
      </c>
      <c r="H20" s="116" t="s">
        <v>324</v>
      </c>
      <c r="I20" s="117"/>
      <c r="J20" s="63"/>
      <c r="K20" s="118">
        <v>0.380555555555556</v>
      </c>
    </row>
    <row r="21" spans="1:11" ht="15">
      <c r="A21" s="177">
        <v>10</v>
      </c>
      <c r="B21" s="112">
        <v>28</v>
      </c>
      <c r="C21" s="112" t="s">
        <v>301</v>
      </c>
      <c r="D21" s="113" t="s">
        <v>302</v>
      </c>
      <c r="E21" s="114" t="s">
        <v>284</v>
      </c>
      <c r="F21" s="115" t="s">
        <v>303</v>
      </c>
      <c r="G21" s="116" t="s">
        <v>165</v>
      </c>
      <c r="H21" s="116" t="s">
        <v>213</v>
      </c>
      <c r="I21" s="117"/>
      <c r="J21" s="63"/>
      <c r="K21" s="118">
        <v>0.38125</v>
      </c>
    </row>
    <row r="22" spans="1:11" ht="15">
      <c r="A22" s="177">
        <v>11</v>
      </c>
      <c r="B22" s="112">
        <v>27</v>
      </c>
      <c r="C22" s="112" t="s">
        <v>298</v>
      </c>
      <c r="D22" s="113" t="s">
        <v>299</v>
      </c>
      <c r="E22" s="114" t="s">
        <v>284</v>
      </c>
      <c r="F22" s="115" t="s">
        <v>300</v>
      </c>
      <c r="G22" s="116" t="s">
        <v>165</v>
      </c>
      <c r="H22" s="116" t="s">
        <v>213</v>
      </c>
      <c r="I22" s="117"/>
      <c r="J22" s="63"/>
      <c r="K22" s="118">
        <v>0.381944444444445</v>
      </c>
    </row>
    <row r="23" spans="1:11" ht="15">
      <c r="A23" s="177">
        <v>12</v>
      </c>
      <c r="B23" s="112">
        <v>59</v>
      </c>
      <c r="C23" s="112" t="s">
        <v>329</v>
      </c>
      <c r="D23" s="113" t="s">
        <v>330</v>
      </c>
      <c r="E23" s="114" t="s">
        <v>179</v>
      </c>
      <c r="F23" s="115">
        <v>11859</v>
      </c>
      <c r="G23" s="116" t="s">
        <v>162</v>
      </c>
      <c r="H23" s="116" t="s">
        <v>318</v>
      </c>
      <c r="I23" s="117"/>
      <c r="J23" s="63"/>
      <c r="K23" s="118">
        <v>0.382638888888889</v>
      </c>
    </row>
    <row r="24" spans="1:11" ht="15">
      <c r="A24" s="177">
        <v>13</v>
      </c>
      <c r="B24" s="112">
        <v>5</v>
      </c>
      <c r="C24" s="112" t="s">
        <v>250</v>
      </c>
      <c r="D24" s="113" t="s">
        <v>251</v>
      </c>
      <c r="E24" s="114" t="s">
        <v>252</v>
      </c>
      <c r="F24" s="115" t="s">
        <v>253</v>
      </c>
      <c r="G24" s="116" t="s">
        <v>246</v>
      </c>
      <c r="H24" s="116" t="s">
        <v>211</v>
      </c>
      <c r="I24" s="117"/>
      <c r="J24" s="63"/>
      <c r="K24" s="118">
        <v>0.383333333333334</v>
      </c>
    </row>
    <row r="25" spans="1:11" ht="15">
      <c r="A25" s="177">
        <v>14</v>
      </c>
      <c r="B25" s="112">
        <v>67</v>
      </c>
      <c r="C25" s="112" t="s">
        <v>341</v>
      </c>
      <c r="D25" s="113" t="s">
        <v>342</v>
      </c>
      <c r="E25" s="114" t="s">
        <v>24</v>
      </c>
      <c r="F25" s="115">
        <v>7823</v>
      </c>
      <c r="G25" s="116" t="s">
        <v>165</v>
      </c>
      <c r="H25" s="116" t="s">
        <v>212</v>
      </c>
      <c r="I25" s="117"/>
      <c r="J25" s="63"/>
      <c r="K25" s="118">
        <v>0.384027777777778</v>
      </c>
    </row>
    <row r="26" spans="1:11" ht="15">
      <c r="A26" s="177">
        <v>15</v>
      </c>
      <c r="B26" s="112">
        <v>29</v>
      </c>
      <c r="C26" s="112" t="s">
        <v>166</v>
      </c>
      <c r="D26" s="113" t="s">
        <v>304</v>
      </c>
      <c r="E26" s="114" t="s">
        <v>284</v>
      </c>
      <c r="F26" s="115" t="s">
        <v>305</v>
      </c>
      <c r="G26" s="116" t="s">
        <v>165</v>
      </c>
      <c r="H26" s="116" t="s">
        <v>213</v>
      </c>
      <c r="I26" s="117"/>
      <c r="J26" s="63"/>
      <c r="K26" s="118">
        <v>0.384722222222223</v>
      </c>
    </row>
    <row r="27" spans="1:11" ht="15">
      <c r="A27" s="177">
        <v>16</v>
      </c>
      <c r="B27" s="112">
        <v>58</v>
      </c>
      <c r="C27" s="112" t="s">
        <v>177</v>
      </c>
      <c r="D27" s="113" t="s">
        <v>178</v>
      </c>
      <c r="E27" s="114" t="s">
        <v>179</v>
      </c>
      <c r="F27" s="115">
        <v>13717</v>
      </c>
      <c r="G27" s="116" t="s">
        <v>162</v>
      </c>
      <c r="H27" s="116" t="s">
        <v>318</v>
      </c>
      <c r="I27" s="117"/>
      <c r="J27" s="63"/>
      <c r="K27" s="118">
        <v>0.385416666666668</v>
      </c>
    </row>
    <row r="28" spans="1:11" ht="15">
      <c r="A28" s="177">
        <v>17</v>
      </c>
      <c r="B28" s="112">
        <v>42</v>
      </c>
      <c r="C28" s="112" t="s">
        <v>185</v>
      </c>
      <c r="D28" s="113" t="s">
        <v>186</v>
      </c>
      <c r="E28" s="114" t="s">
        <v>28</v>
      </c>
      <c r="F28" s="115">
        <v>18099</v>
      </c>
      <c r="G28" s="116" t="s">
        <v>246</v>
      </c>
      <c r="H28" s="116" t="s">
        <v>172</v>
      </c>
      <c r="I28" s="117"/>
      <c r="J28" s="63"/>
      <c r="K28" s="118">
        <v>0.386111111111112</v>
      </c>
    </row>
    <row r="29" spans="1:11" ht="15">
      <c r="A29" s="177">
        <v>18</v>
      </c>
      <c r="B29" s="112">
        <v>63</v>
      </c>
      <c r="C29" s="112" t="s">
        <v>335</v>
      </c>
      <c r="D29" s="113" t="s">
        <v>336</v>
      </c>
      <c r="E29" s="114" t="s">
        <v>24</v>
      </c>
      <c r="F29" s="115">
        <v>18029</v>
      </c>
      <c r="G29" s="116" t="s">
        <v>246</v>
      </c>
      <c r="H29" s="116" t="s">
        <v>212</v>
      </c>
      <c r="I29" s="117"/>
      <c r="J29" s="63"/>
      <c r="K29" s="118">
        <v>0.386805555555557</v>
      </c>
    </row>
    <row r="30" spans="1:11" ht="15">
      <c r="A30" s="177">
        <v>19</v>
      </c>
      <c r="B30" s="112">
        <v>78</v>
      </c>
      <c r="C30" s="112" t="s">
        <v>163</v>
      </c>
      <c r="D30" s="113" t="s">
        <v>164</v>
      </c>
      <c r="E30" s="114" t="s">
        <v>364</v>
      </c>
      <c r="F30" s="115">
        <v>14343</v>
      </c>
      <c r="G30" s="116" t="s">
        <v>162</v>
      </c>
      <c r="H30" s="116" t="s">
        <v>351</v>
      </c>
      <c r="I30" s="117"/>
      <c r="J30" s="63"/>
      <c r="K30" s="118">
        <v>0.387500000000001</v>
      </c>
    </row>
    <row r="31" spans="1:11" ht="15">
      <c r="A31" s="177">
        <v>20</v>
      </c>
      <c r="B31" s="112">
        <v>11</v>
      </c>
      <c r="C31" s="112" t="s">
        <v>257</v>
      </c>
      <c r="D31" s="113" t="s">
        <v>258</v>
      </c>
      <c r="E31" s="114" t="s">
        <v>259</v>
      </c>
      <c r="F31" s="115" t="s">
        <v>260</v>
      </c>
      <c r="G31" s="116" t="s">
        <v>162</v>
      </c>
      <c r="H31" s="116" t="s">
        <v>261</v>
      </c>
      <c r="I31" s="117"/>
      <c r="J31" s="63"/>
      <c r="K31" s="118">
        <v>0.388194444444446</v>
      </c>
    </row>
    <row r="32" spans="1:11" ht="15">
      <c r="A32" s="177">
        <v>21</v>
      </c>
      <c r="B32" s="112">
        <v>26</v>
      </c>
      <c r="C32" s="112" t="s">
        <v>296</v>
      </c>
      <c r="D32" s="113" t="s">
        <v>297</v>
      </c>
      <c r="E32" s="114" t="s">
        <v>284</v>
      </c>
      <c r="F32" s="115" t="s">
        <v>167</v>
      </c>
      <c r="G32" s="116" t="s">
        <v>246</v>
      </c>
      <c r="H32" s="116" t="s">
        <v>213</v>
      </c>
      <c r="I32" s="117"/>
      <c r="J32" s="63"/>
      <c r="K32" s="118">
        <v>0.38888888888889</v>
      </c>
    </row>
    <row r="33" spans="1:11" ht="15">
      <c r="A33" s="177">
        <v>22</v>
      </c>
      <c r="B33" s="112">
        <v>56</v>
      </c>
      <c r="C33" s="112" t="s">
        <v>189</v>
      </c>
      <c r="D33" s="113" t="s">
        <v>190</v>
      </c>
      <c r="E33" s="114" t="s">
        <v>191</v>
      </c>
      <c r="F33" s="115">
        <v>11073</v>
      </c>
      <c r="G33" s="116" t="s">
        <v>162</v>
      </c>
      <c r="H33" s="116" t="s">
        <v>318</v>
      </c>
      <c r="I33" s="117"/>
      <c r="J33" s="63"/>
      <c r="K33" s="118">
        <v>0.389583333333334</v>
      </c>
    </row>
    <row r="34" spans="1:11" ht="15">
      <c r="A34" s="177">
        <v>23</v>
      </c>
      <c r="B34" s="112">
        <v>81</v>
      </c>
      <c r="C34" s="112" t="s">
        <v>365</v>
      </c>
      <c r="D34" s="113" t="s">
        <v>366</v>
      </c>
      <c r="E34" s="114" t="s">
        <v>29</v>
      </c>
      <c r="F34" s="115">
        <v>17408</v>
      </c>
      <c r="G34" s="116" t="s">
        <v>246</v>
      </c>
      <c r="H34" s="116" t="s">
        <v>324</v>
      </c>
      <c r="I34" s="117"/>
      <c r="J34" s="63"/>
      <c r="K34" s="118">
        <v>0.390277777777779</v>
      </c>
    </row>
    <row r="35" spans="1:11" ht="15">
      <c r="A35" s="177">
        <v>24</v>
      </c>
      <c r="B35" s="112">
        <v>77</v>
      </c>
      <c r="C35" s="112" t="s">
        <v>362</v>
      </c>
      <c r="D35" s="113" t="s">
        <v>363</v>
      </c>
      <c r="E35" s="114" t="s">
        <v>364</v>
      </c>
      <c r="F35" s="115">
        <v>8606</v>
      </c>
      <c r="G35" s="116" t="s">
        <v>246</v>
      </c>
      <c r="H35" s="116" t="s">
        <v>351</v>
      </c>
      <c r="I35" s="117"/>
      <c r="J35" s="63"/>
      <c r="K35" s="118">
        <v>0.390972222222223</v>
      </c>
    </row>
    <row r="36" spans="1:11" ht="15">
      <c r="A36" s="177">
        <v>25</v>
      </c>
      <c r="B36" s="112">
        <v>33</v>
      </c>
      <c r="C36" s="112" t="s">
        <v>217</v>
      </c>
      <c r="D36" s="113" t="s">
        <v>218</v>
      </c>
      <c r="E36" s="114" t="s">
        <v>203</v>
      </c>
      <c r="F36" s="115">
        <v>5407</v>
      </c>
      <c r="G36" s="116" t="s">
        <v>162</v>
      </c>
      <c r="H36" s="116" t="s">
        <v>306</v>
      </c>
      <c r="I36" s="117"/>
      <c r="J36" s="63"/>
      <c r="K36" s="118">
        <v>0.391666666666668</v>
      </c>
    </row>
    <row r="37" spans="1:11" ht="15">
      <c r="A37" s="177">
        <v>26</v>
      </c>
      <c r="B37" s="112">
        <v>16</v>
      </c>
      <c r="C37" s="112" t="s">
        <v>274</v>
      </c>
      <c r="D37" s="113" t="s">
        <v>275</v>
      </c>
      <c r="E37" s="114" t="s">
        <v>259</v>
      </c>
      <c r="F37" s="115" t="s">
        <v>276</v>
      </c>
      <c r="G37" s="116" t="s">
        <v>246</v>
      </c>
      <c r="H37" s="116" t="s">
        <v>261</v>
      </c>
      <c r="I37" s="117"/>
      <c r="J37" s="63"/>
      <c r="K37" s="118">
        <v>0.392361111111112</v>
      </c>
    </row>
    <row r="38" spans="1:11" ht="15">
      <c r="A38" s="177">
        <v>27</v>
      </c>
      <c r="B38" s="112">
        <v>73</v>
      </c>
      <c r="C38" s="112" t="s">
        <v>354</v>
      </c>
      <c r="D38" s="113" t="s">
        <v>355</v>
      </c>
      <c r="E38" s="114" t="s">
        <v>350</v>
      </c>
      <c r="F38" s="115">
        <v>5463</v>
      </c>
      <c r="G38" s="116" t="s">
        <v>162</v>
      </c>
      <c r="H38" s="116" t="s">
        <v>351</v>
      </c>
      <c r="I38" s="117"/>
      <c r="J38" s="63"/>
      <c r="K38" s="118">
        <v>0.393055555555557</v>
      </c>
    </row>
    <row r="39" spans="1:11" ht="15">
      <c r="A39" s="177">
        <v>28</v>
      </c>
      <c r="B39" s="112">
        <v>91</v>
      </c>
      <c r="C39" s="112" t="s">
        <v>371</v>
      </c>
      <c r="D39" s="113" t="s">
        <v>372</v>
      </c>
      <c r="E39" s="114" t="s">
        <v>373</v>
      </c>
      <c r="F39" s="115">
        <v>14355</v>
      </c>
      <c r="G39" s="116" t="s">
        <v>246</v>
      </c>
      <c r="H39" s="116" t="s">
        <v>328</v>
      </c>
      <c r="I39" s="117"/>
      <c r="J39" s="63"/>
      <c r="K39" s="118">
        <v>0.393750000000001</v>
      </c>
    </row>
    <row r="40" spans="1:11" ht="15">
      <c r="A40" s="177">
        <v>29</v>
      </c>
      <c r="B40" s="112">
        <v>53</v>
      </c>
      <c r="C40" s="112" t="s">
        <v>182</v>
      </c>
      <c r="D40" s="113" t="s">
        <v>183</v>
      </c>
      <c r="E40" s="114" t="s">
        <v>184</v>
      </c>
      <c r="F40" s="115">
        <v>10724</v>
      </c>
      <c r="G40" s="116" t="s">
        <v>162</v>
      </c>
      <c r="H40" s="116" t="s">
        <v>318</v>
      </c>
      <c r="I40" s="117"/>
      <c r="J40" s="63"/>
      <c r="K40" s="118">
        <v>0.394444444444446</v>
      </c>
    </row>
    <row r="41" spans="1:11" ht="15">
      <c r="A41" s="177">
        <v>30</v>
      </c>
      <c r="B41" s="112">
        <v>74</v>
      </c>
      <c r="C41" s="112" t="s">
        <v>356</v>
      </c>
      <c r="D41" s="113" t="s">
        <v>357</v>
      </c>
      <c r="E41" s="114" t="s">
        <v>350</v>
      </c>
      <c r="F41" s="115">
        <v>9628</v>
      </c>
      <c r="G41" s="116" t="s">
        <v>246</v>
      </c>
      <c r="H41" s="116" t="s">
        <v>351</v>
      </c>
      <c r="I41" s="117"/>
      <c r="J41" s="63"/>
      <c r="K41" s="118">
        <v>0.39513888888889</v>
      </c>
    </row>
    <row r="42" spans="1:11" ht="15">
      <c r="A42" s="177">
        <v>31</v>
      </c>
      <c r="B42" s="112">
        <v>41</v>
      </c>
      <c r="C42" s="112" t="s">
        <v>310</v>
      </c>
      <c r="D42" s="113" t="s">
        <v>311</v>
      </c>
      <c r="E42" s="114" t="s">
        <v>28</v>
      </c>
      <c r="F42" s="115">
        <v>14513</v>
      </c>
      <c r="G42" s="116" t="s">
        <v>162</v>
      </c>
      <c r="H42" s="116" t="s">
        <v>172</v>
      </c>
      <c r="I42" s="117"/>
      <c r="J42" s="63"/>
      <c r="K42" s="118">
        <v>0.395833333333335</v>
      </c>
    </row>
    <row r="43" spans="1:11" ht="15">
      <c r="A43" s="177">
        <v>32</v>
      </c>
      <c r="B43" s="112">
        <v>71</v>
      </c>
      <c r="C43" s="112" t="s">
        <v>348</v>
      </c>
      <c r="D43" s="113" t="s">
        <v>349</v>
      </c>
      <c r="E43" s="114" t="s">
        <v>350</v>
      </c>
      <c r="F43" s="115">
        <v>14658</v>
      </c>
      <c r="G43" s="116" t="s">
        <v>165</v>
      </c>
      <c r="H43" s="116" t="s">
        <v>351</v>
      </c>
      <c r="I43" s="117"/>
      <c r="J43" s="63"/>
      <c r="K43" s="118">
        <v>0.396527777777779</v>
      </c>
    </row>
    <row r="44" spans="1:11" ht="15">
      <c r="A44" s="177">
        <v>33</v>
      </c>
      <c r="B44" s="112">
        <v>82</v>
      </c>
      <c r="C44" s="112" t="s">
        <v>367</v>
      </c>
      <c r="D44" s="113" t="s">
        <v>368</v>
      </c>
      <c r="E44" s="114" t="s">
        <v>29</v>
      </c>
      <c r="F44" s="115">
        <v>18248</v>
      </c>
      <c r="G44" s="116" t="s">
        <v>246</v>
      </c>
      <c r="H44" s="116" t="s">
        <v>324</v>
      </c>
      <c r="I44" s="117"/>
      <c r="J44" s="63"/>
      <c r="K44" s="118">
        <v>0.397222222222224</v>
      </c>
    </row>
    <row r="45" spans="1:11" ht="15">
      <c r="A45" s="177">
        <v>34</v>
      </c>
      <c r="B45" s="112">
        <v>44</v>
      </c>
      <c r="C45" s="112" t="s">
        <v>173</v>
      </c>
      <c r="D45" s="113" t="s">
        <v>174</v>
      </c>
      <c r="E45" s="114" t="s">
        <v>28</v>
      </c>
      <c r="F45" s="115">
        <v>11093</v>
      </c>
      <c r="G45" s="116" t="s">
        <v>162</v>
      </c>
      <c r="H45" s="116" t="s">
        <v>172</v>
      </c>
      <c r="I45" s="117"/>
      <c r="J45" s="63"/>
      <c r="K45" s="118">
        <v>0.397916666666668</v>
      </c>
    </row>
    <row r="46" spans="1:11" ht="15">
      <c r="A46" s="177">
        <v>35</v>
      </c>
      <c r="B46" s="112">
        <v>93</v>
      </c>
      <c r="C46" s="112" t="s">
        <v>375</v>
      </c>
      <c r="D46" s="113" t="s">
        <v>376</v>
      </c>
      <c r="E46" s="114" t="s">
        <v>170</v>
      </c>
      <c r="F46" s="115">
        <v>9623</v>
      </c>
      <c r="G46" s="116" t="s">
        <v>165</v>
      </c>
      <c r="H46" s="116" t="s">
        <v>328</v>
      </c>
      <c r="I46" s="117"/>
      <c r="J46" s="63"/>
      <c r="K46" s="118">
        <v>0.398611111111113</v>
      </c>
    </row>
    <row r="47" spans="1:11" ht="15">
      <c r="A47" s="177">
        <v>36</v>
      </c>
      <c r="B47" s="112">
        <v>14</v>
      </c>
      <c r="C47" s="112" t="s">
        <v>268</v>
      </c>
      <c r="D47" s="113" t="s">
        <v>269</v>
      </c>
      <c r="E47" s="114" t="s">
        <v>259</v>
      </c>
      <c r="F47" s="115" t="s">
        <v>270</v>
      </c>
      <c r="G47" s="116" t="s">
        <v>246</v>
      </c>
      <c r="H47" s="116" t="s">
        <v>261</v>
      </c>
      <c r="I47" s="117"/>
      <c r="J47" s="63"/>
      <c r="K47" s="118">
        <v>0.399305555555557</v>
      </c>
    </row>
    <row r="48" spans="1:11" ht="15">
      <c r="A48" s="177">
        <v>37</v>
      </c>
      <c r="B48" s="112">
        <v>15</v>
      </c>
      <c r="C48" s="112" t="s">
        <v>271</v>
      </c>
      <c r="D48" s="113" t="s">
        <v>272</v>
      </c>
      <c r="E48" s="114" t="s">
        <v>259</v>
      </c>
      <c r="F48" s="115" t="s">
        <v>273</v>
      </c>
      <c r="G48" s="116" t="s">
        <v>246</v>
      </c>
      <c r="H48" s="116" t="s">
        <v>261</v>
      </c>
      <c r="I48" s="117"/>
      <c r="J48" s="63"/>
      <c r="K48" s="118">
        <v>0.400000000000002</v>
      </c>
    </row>
    <row r="49" spans="1:11" ht="15">
      <c r="A49" s="177">
        <v>38</v>
      </c>
      <c r="B49" s="112">
        <v>72</v>
      </c>
      <c r="C49" s="112" t="s">
        <v>352</v>
      </c>
      <c r="D49" s="113" t="s">
        <v>353</v>
      </c>
      <c r="E49" s="114" t="s">
        <v>350</v>
      </c>
      <c r="F49" s="115">
        <v>17888</v>
      </c>
      <c r="G49" s="116" t="s">
        <v>162</v>
      </c>
      <c r="H49" s="116" t="s">
        <v>351</v>
      </c>
      <c r="I49" s="117"/>
      <c r="J49" s="63"/>
      <c r="K49" s="118">
        <v>0.400694444444446</v>
      </c>
    </row>
    <row r="50" spans="1:11" ht="15">
      <c r="A50" s="177">
        <v>39</v>
      </c>
      <c r="B50" s="112">
        <v>13</v>
      </c>
      <c r="C50" s="112" t="s">
        <v>264</v>
      </c>
      <c r="D50" s="113" t="s">
        <v>265</v>
      </c>
      <c r="E50" s="114" t="s">
        <v>266</v>
      </c>
      <c r="F50" s="115" t="s">
        <v>267</v>
      </c>
      <c r="G50" s="116" t="s">
        <v>246</v>
      </c>
      <c r="H50" s="116" t="s">
        <v>261</v>
      </c>
      <c r="I50" s="117"/>
      <c r="J50" s="63"/>
      <c r="K50" s="118">
        <v>0.401388888888891</v>
      </c>
    </row>
    <row r="51" spans="1:11" ht="15">
      <c r="A51" s="177">
        <v>40</v>
      </c>
      <c r="B51" s="112">
        <v>22</v>
      </c>
      <c r="C51" s="112" t="s">
        <v>168</v>
      </c>
      <c r="D51" s="113" t="s">
        <v>169</v>
      </c>
      <c r="E51" s="114" t="s">
        <v>284</v>
      </c>
      <c r="F51" s="115" t="s">
        <v>286</v>
      </c>
      <c r="G51" s="116" t="s">
        <v>162</v>
      </c>
      <c r="H51" s="116" t="s">
        <v>213</v>
      </c>
      <c r="I51" s="117"/>
      <c r="J51" s="63"/>
      <c r="K51" s="118">
        <v>0.402083333333335</v>
      </c>
    </row>
    <row r="52" spans="1:11" ht="15">
      <c r="A52" s="177">
        <v>41</v>
      </c>
      <c r="B52" s="112">
        <v>76</v>
      </c>
      <c r="C52" s="112" t="s">
        <v>360</v>
      </c>
      <c r="D52" s="113" t="s">
        <v>361</v>
      </c>
      <c r="E52" s="114" t="s">
        <v>22</v>
      </c>
      <c r="F52" s="115">
        <v>9508</v>
      </c>
      <c r="G52" s="116" t="s">
        <v>162</v>
      </c>
      <c r="H52" s="116" t="s">
        <v>351</v>
      </c>
      <c r="I52" s="117"/>
      <c r="J52" s="63"/>
      <c r="K52" s="118">
        <v>0.40277777777778</v>
      </c>
    </row>
    <row r="53" spans="1:11" ht="15">
      <c r="A53" s="177">
        <v>42</v>
      </c>
      <c r="B53" s="112">
        <v>94</v>
      </c>
      <c r="C53" s="112" t="s">
        <v>187</v>
      </c>
      <c r="D53" s="113" t="s">
        <v>188</v>
      </c>
      <c r="E53" s="114" t="s">
        <v>30</v>
      </c>
      <c r="F53" s="115">
        <v>9614</v>
      </c>
      <c r="G53" s="116" t="s">
        <v>162</v>
      </c>
      <c r="H53" s="116" t="s">
        <v>328</v>
      </c>
      <c r="I53" s="117"/>
      <c r="J53" s="63"/>
      <c r="K53" s="118">
        <v>0.403472222222224</v>
      </c>
    </row>
    <row r="54" spans="1:11" ht="15">
      <c r="A54" s="177">
        <v>43</v>
      </c>
      <c r="B54" s="112">
        <v>31</v>
      </c>
      <c r="C54" s="112" t="s">
        <v>204</v>
      </c>
      <c r="D54" s="113" t="s">
        <v>219</v>
      </c>
      <c r="E54" s="114" t="s">
        <v>203</v>
      </c>
      <c r="F54" s="115">
        <v>6047</v>
      </c>
      <c r="G54" s="116" t="s">
        <v>162</v>
      </c>
      <c r="H54" s="116" t="s">
        <v>306</v>
      </c>
      <c r="I54" s="117"/>
      <c r="J54" s="63"/>
      <c r="K54" s="118">
        <v>0.404166666666669</v>
      </c>
    </row>
    <row r="55" spans="1:11" ht="15">
      <c r="A55" s="177">
        <v>44</v>
      </c>
      <c r="B55" s="112">
        <v>66</v>
      </c>
      <c r="C55" s="112" t="s">
        <v>339</v>
      </c>
      <c r="D55" s="113" t="s">
        <v>340</v>
      </c>
      <c r="E55" s="114" t="s">
        <v>24</v>
      </c>
      <c r="F55" s="115">
        <v>13727</v>
      </c>
      <c r="G55" s="116" t="s">
        <v>165</v>
      </c>
      <c r="H55" s="116" t="s">
        <v>212</v>
      </c>
      <c r="I55" s="117"/>
      <c r="J55" s="63"/>
      <c r="K55" s="118">
        <v>0.404861111111113</v>
      </c>
    </row>
    <row r="56" spans="1:11" ht="15">
      <c r="A56" s="177">
        <v>45</v>
      </c>
      <c r="B56" s="112">
        <v>45</v>
      </c>
      <c r="C56" s="112" t="s">
        <v>175</v>
      </c>
      <c r="D56" s="113" t="s">
        <v>176</v>
      </c>
      <c r="E56" s="114" t="s">
        <v>28</v>
      </c>
      <c r="F56" s="115">
        <v>18866</v>
      </c>
      <c r="G56" s="116" t="s">
        <v>162</v>
      </c>
      <c r="H56" s="116" t="s">
        <v>172</v>
      </c>
      <c r="I56" s="117"/>
      <c r="J56" s="63"/>
      <c r="K56" s="118">
        <v>0.405555555555558</v>
      </c>
    </row>
    <row r="57" spans="1:11" ht="15">
      <c r="A57" s="177">
        <v>46</v>
      </c>
      <c r="B57" s="112">
        <v>23</v>
      </c>
      <c r="C57" s="112" t="s">
        <v>287</v>
      </c>
      <c r="D57" s="113" t="s">
        <v>288</v>
      </c>
      <c r="E57" s="114" t="s">
        <v>284</v>
      </c>
      <c r="F57" s="115" t="s">
        <v>289</v>
      </c>
      <c r="G57" s="116" t="s">
        <v>162</v>
      </c>
      <c r="H57" s="116" t="s">
        <v>213</v>
      </c>
      <c r="I57" s="117"/>
      <c r="J57" s="63"/>
      <c r="K57" s="118">
        <v>0.406250000000002</v>
      </c>
    </row>
    <row r="58" spans="1:11" ht="15">
      <c r="A58" s="177">
        <v>47</v>
      </c>
      <c r="B58" s="112">
        <v>64</v>
      </c>
      <c r="C58" s="112" t="s">
        <v>199</v>
      </c>
      <c r="D58" s="113" t="s">
        <v>200</v>
      </c>
      <c r="E58" s="114" t="s">
        <v>24</v>
      </c>
      <c r="F58" s="115">
        <v>11689</v>
      </c>
      <c r="G58" s="116" t="s">
        <v>162</v>
      </c>
      <c r="H58" s="116" t="s">
        <v>212</v>
      </c>
      <c r="I58" s="117"/>
      <c r="J58" s="63"/>
      <c r="K58" s="118">
        <v>0.406944444444447</v>
      </c>
    </row>
    <row r="59" spans="1:11" ht="15">
      <c r="A59" s="177">
        <v>48</v>
      </c>
      <c r="B59" s="112">
        <v>6</v>
      </c>
      <c r="C59" s="112" t="s">
        <v>254</v>
      </c>
      <c r="D59" s="113" t="s">
        <v>255</v>
      </c>
      <c r="E59" s="114" t="s">
        <v>252</v>
      </c>
      <c r="F59" s="115" t="s">
        <v>256</v>
      </c>
      <c r="G59" s="116" t="s">
        <v>246</v>
      </c>
      <c r="H59" s="116" t="s">
        <v>211</v>
      </c>
      <c r="I59" s="117"/>
      <c r="J59" s="63"/>
      <c r="K59" s="118">
        <v>0.407638888888891</v>
      </c>
    </row>
    <row r="60" spans="1:11" ht="15">
      <c r="A60" s="177">
        <v>49</v>
      </c>
      <c r="B60" s="112">
        <v>34</v>
      </c>
      <c r="C60" s="112" t="s">
        <v>307</v>
      </c>
      <c r="D60" s="113" t="s">
        <v>308</v>
      </c>
      <c r="E60" s="114" t="s">
        <v>309</v>
      </c>
      <c r="F60" s="115">
        <v>4324</v>
      </c>
      <c r="G60" s="116" t="s">
        <v>246</v>
      </c>
      <c r="H60" s="116" t="s">
        <v>306</v>
      </c>
      <c r="I60" s="117"/>
      <c r="J60" s="63"/>
      <c r="K60" s="118">
        <v>0.408333333333336</v>
      </c>
    </row>
    <row r="61" spans="1:11" ht="15">
      <c r="A61" s="177">
        <v>50</v>
      </c>
      <c r="B61" s="112">
        <v>83</v>
      </c>
      <c r="C61" s="112" t="s">
        <v>369</v>
      </c>
      <c r="D61" s="113" t="s">
        <v>370</v>
      </c>
      <c r="E61" s="114" t="s">
        <v>194</v>
      </c>
      <c r="F61" s="115">
        <v>7803</v>
      </c>
      <c r="G61" s="116" t="s">
        <v>165</v>
      </c>
      <c r="H61" s="116" t="s">
        <v>324</v>
      </c>
      <c r="I61" s="117"/>
      <c r="J61" s="63"/>
      <c r="K61" s="118">
        <v>0.40902777777778</v>
      </c>
    </row>
    <row r="62" spans="1:11" ht="15">
      <c r="A62" s="177">
        <v>51</v>
      </c>
      <c r="B62" s="112">
        <v>92</v>
      </c>
      <c r="C62" s="112" t="s">
        <v>314</v>
      </c>
      <c r="D62" s="113" t="s">
        <v>374</v>
      </c>
      <c r="E62" s="114" t="s">
        <v>30</v>
      </c>
      <c r="F62" s="115">
        <v>15733</v>
      </c>
      <c r="G62" s="116" t="s">
        <v>246</v>
      </c>
      <c r="H62" s="116" t="s">
        <v>328</v>
      </c>
      <c r="I62" s="117"/>
      <c r="J62" s="63"/>
      <c r="K62" s="118">
        <v>0.409722222222225</v>
      </c>
    </row>
    <row r="63" spans="1:11" ht="15">
      <c r="A63" s="177">
        <v>52</v>
      </c>
      <c r="B63" s="112">
        <v>17</v>
      </c>
      <c r="C63" s="112" t="s">
        <v>277</v>
      </c>
      <c r="D63" s="113" t="s">
        <v>278</v>
      </c>
      <c r="E63" s="114" t="s">
        <v>259</v>
      </c>
      <c r="F63" s="115" t="s">
        <v>279</v>
      </c>
      <c r="G63" s="116" t="s">
        <v>246</v>
      </c>
      <c r="H63" s="116" t="s">
        <v>261</v>
      </c>
      <c r="I63" s="117"/>
      <c r="J63" s="63"/>
      <c r="K63" s="118">
        <v>0.410416666666669</v>
      </c>
    </row>
    <row r="64" spans="1:11" ht="15">
      <c r="A64" s="177">
        <v>53</v>
      </c>
      <c r="B64" s="112">
        <v>51</v>
      </c>
      <c r="C64" s="112" t="s">
        <v>316</v>
      </c>
      <c r="D64" s="113" t="s">
        <v>317</v>
      </c>
      <c r="E64" s="114" t="s">
        <v>184</v>
      </c>
      <c r="F64" s="115">
        <v>7838</v>
      </c>
      <c r="G64" s="116" t="s">
        <v>246</v>
      </c>
      <c r="H64" s="116" t="s">
        <v>318</v>
      </c>
      <c r="I64" s="117"/>
      <c r="J64" s="63"/>
      <c r="K64" s="118">
        <v>0.411111111111114</v>
      </c>
    </row>
    <row r="65" spans="1:11" ht="15">
      <c r="A65" s="177">
        <v>54</v>
      </c>
      <c r="B65" s="112">
        <v>12</v>
      </c>
      <c r="C65" s="112" t="s">
        <v>257</v>
      </c>
      <c r="D65" s="113" t="s">
        <v>262</v>
      </c>
      <c r="E65" s="114" t="s">
        <v>259</v>
      </c>
      <c r="F65" s="115" t="s">
        <v>263</v>
      </c>
      <c r="G65" s="116" t="s">
        <v>162</v>
      </c>
      <c r="H65" s="116" t="s">
        <v>261</v>
      </c>
      <c r="I65" s="117"/>
      <c r="J65" s="63"/>
      <c r="K65" s="118">
        <v>0.411805555555558</v>
      </c>
    </row>
    <row r="66" spans="1:11" ht="15">
      <c r="A66" s="177">
        <v>55</v>
      </c>
      <c r="B66" s="112">
        <v>32</v>
      </c>
      <c r="C66" s="112" t="s">
        <v>215</v>
      </c>
      <c r="D66" s="113" t="s">
        <v>216</v>
      </c>
      <c r="E66" s="114" t="s">
        <v>203</v>
      </c>
      <c r="F66" s="115">
        <v>4656</v>
      </c>
      <c r="G66" s="116" t="s">
        <v>162</v>
      </c>
      <c r="H66" s="116" t="s">
        <v>306</v>
      </c>
      <c r="I66" s="117"/>
      <c r="J66" s="63"/>
      <c r="K66" s="118">
        <v>0.412500000000003</v>
      </c>
    </row>
    <row r="67" spans="1:11" ht="15">
      <c r="A67" s="177">
        <v>56</v>
      </c>
      <c r="B67" s="112">
        <v>95</v>
      </c>
      <c r="C67" s="112" t="s">
        <v>377</v>
      </c>
      <c r="D67" s="113" t="s">
        <v>378</v>
      </c>
      <c r="E67" s="114" t="s">
        <v>379</v>
      </c>
      <c r="F67" s="115">
        <v>13230</v>
      </c>
      <c r="G67" s="116" t="s">
        <v>162</v>
      </c>
      <c r="H67" s="116" t="s">
        <v>328</v>
      </c>
      <c r="I67" s="117"/>
      <c r="J67" s="63"/>
      <c r="K67" s="118">
        <v>0.413194444444447</v>
      </c>
    </row>
    <row r="68" spans="1:11" ht="15">
      <c r="A68" s="177">
        <v>57</v>
      </c>
      <c r="B68" s="112">
        <v>24</v>
      </c>
      <c r="C68" s="112" t="s">
        <v>290</v>
      </c>
      <c r="D68" s="113" t="s">
        <v>291</v>
      </c>
      <c r="E68" s="114" t="s">
        <v>284</v>
      </c>
      <c r="F68" s="115" t="s">
        <v>292</v>
      </c>
      <c r="G68" s="116" t="s">
        <v>162</v>
      </c>
      <c r="H68" s="116" t="s">
        <v>213</v>
      </c>
      <c r="I68" s="117"/>
      <c r="J68" s="63"/>
      <c r="K68" s="118">
        <v>0.413888888888892</v>
      </c>
    </row>
    <row r="69" spans="1:11" ht="15">
      <c r="A69" s="177">
        <v>58</v>
      </c>
      <c r="B69" s="112">
        <v>1</v>
      </c>
      <c r="C69" s="112" t="s">
        <v>237</v>
      </c>
      <c r="D69" s="113" t="s">
        <v>238</v>
      </c>
      <c r="E69" s="114" t="s">
        <v>210</v>
      </c>
      <c r="F69" s="115" t="s">
        <v>239</v>
      </c>
      <c r="G69" s="116" t="s">
        <v>162</v>
      </c>
      <c r="H69" s="116" t="s">
        <v>211</v>
      </c>
      <c r="I69" s="117"/>
      <c r="J69" s="63"/>
      <c r="K69" s="118">
        <v>0.414583333333336</v>
      </c>
    </row>
    <row r="70" spans="1:11" ht="15">
      <c r="A70" s="177">
        <v>59</v>
      </c>
      <c r="B70" s="112">
        <v>65</v>
      </c>
      <c r="C70" s="112" t="s">
        <v>337</v>
      </c>
      <c r="D70" s="113" t="s">
        <v>338</v>
      </c>
      <c r="E70" s="114" t="s">
        <v>24</v>
      </c>
      <c r="F70" s="115">
        <v>10675</v>
      </c>
      <c r="G70" s="116" t="s">
        <v>162</v>
      </c>
      <c r="H70" s="116" t="s">
        <v>212</v>
      </c>
      <c r="I70" s="117"/>
      <c r="J70" s="63"/>
      <c r="K70" s="118">
        <v>0.415277777777781</v>
      </c>
    </row>
    <row r="71" spans="1:11" ht="15">
      <c r="A71" s="177">
        <v>60</v>
      </c>
      <c r="B71" s="112">
        <v>43</v>
      </c>
      <c r="C71" s="112" t="s">
        <v>180</v>
      </c>
      <c r="D71" s="113" t="s">
        <v>181</v>
      </c>
      <c r="E71" s="114" t="s">
        <v>28</v>
      </c>
      <c r="F71" s="115">
        <v>18205</v>
      </c>
      <c r="G71" s="116" t="s">
        <v>246</v>
      </c>
      <c r="H71" s="116" t="s">
        <v>172</v>
      </c>
      <c r="I71" s="117"/>
      <c r="J71" s="63"/>
      <c r="K71" s="118">
        <v>0.415972222222225</v>
      </c>
    </row>
    <row r="72" spans="1:11" ht="15">
      <c r="A72" s="177">
        <v>61</v>
      </c>
      <c r="B72" s="112">
        <v>21</v>
      </c>
      <c r="C72" s="112" t="s">
        <v>283</v>
      </c>
      <c r="D72" s="113" t="s">
        <v>214</v>
      </c>
      <c r="E72" s="114" t="s">
        <v>284</v>
      </c>
      <c r="F72" s="115" t="s">
        <v>285</v>
      </c>
      <c r="G72" s="116" t="s">
        <v>162</v>
      </c>
      <c r="H72" s="116" t="s">
        <v>213</v>
      </c>
      <c r="I72" s="117"/>
      <c r="J72" s="63"/>
      <c r="K72" s="118">
        <v>0.41666666666667</v>
      </c>
    </row>
    <row r="73" spans="1:11" ht="15">
      <c r="A73" s="177">
        <v>62</v>
      </c>
      <c r="B73" s="112">
        <v>47</v>
      </c>
      <c r="C73" s="112" t="s">
        <v>314</v>
      </c>
      <c r="D73" s="113" t="s">
        <v>315</v>
      </c>
      <c r="E73" s="114" t="s">
        <v>28</v>
      </c>
      <c r="F73" s="115">
        <v>12252</v>
      </c>
      <c r="G73" s="116" t="s">
        <v>246</v>
      </c>
      <c r="H73" s="116" t="s">
        <v>172</v>
      </c>
      <c r="I73" s="117"/>
      <c r="J73" s="63"/>
      <c r="K73" s="118">
        <v>0.417361111111114</v>
      </c>
    </row>
    <row r="74" spans="1:11" ht="15">
      <c r="A74" s="177">
        <v>63</v>
      </c>
      <c r="B74" s="112">
        <v>2</v>
      </c>
      <c r="C74" s="112" t="s">
        <v>240</v>
      </c>
      <c r="D74" s="113" t="s">
        <v>241</v>
      </c>
      <c r="E74" s="114" t="s">
        <v>210</v>
      </c>
      <c r="F74" s="115" t="s">
        <v>242</v>
      </c>
      <c r="G74" s="116" t="s">
        <v>162</v>
      </c>
      <c r="H74" s="116" t="s">
        <v>211</v>
      </c>
      <c r="I74" s="117"/>
      <c r="J74" s="63"/>
      <c r="K74" s="118">
        <v>0.418055555555559</v>
      </c>
    </row>
    <row r="75" spans="1:11" ht="15">
      <c r="A75" s="177">
        <v>64</v>
      </c>
      <c r="B75" s="112">
        <v>25</v>
      </c>
      <c r="C75" s="112" t="s">
        <v>293</v>
      </c>
      <c r="D75" s="113" t="s">
        <v>294</v>
      </c>
      <c r="E75" s="114" t="s">
        <v>284</v>
      </c>
      <c r="F75" s="115" t="s">
        <v>295</v>
      </c>
      <c r="G75" s="116" t="s">
        <v>246</v>
      </c>
      <c r="H75" s="116" t="s">
        <v>213</v>
      </c>
      <c r="I75" s="117"/>
      <c r="J75" s="63"/>
      <c r="K75" s="118">
        <v>0.418750000000003</v>
      </c>
    </row>
    <row r="76" spans="1:11" ht="15">
      <c r="A76" s="177">
        <v>65</v>
      </c>
      <c r="B76" s="112">
        <v>3</v>
      </c>
      <c r="C76" s="112" t="s">
        <v>243</v>
      </c>
      <c r="D76" s="113" t="s">
        <v>244</v>
      </c>
      <c r="E76" s="114" t="s">
        <v>210</v>
      </c>
      <c r="F76" s="115" t="s">
        <v>245</v>
      </c>
      <c r="G76" s="116" t="s">
        <v>246</v>
      </c>
      <c r="H76" s="116" t="s">
        <v>211</v>
      </c>
      <c r="I76" s="117"/>
      <c r="J76" s="63"/>
      <c r="K76" s="118">
        <v>0.419444444444448</v>
      </c>
    </row>
    <row r="77" spans="1:11" ht="15">
      <c r="A77" s="177">
        <v>66</v>
      </c>
      <c r="B77" s="112">
        <v>4</v>
      </c>
      <c r="C77" s="112" t="s">
        <v>247</v>
      </c>
      <c r="D77" s="113" t="s">
        <v>248</v>
      </c>
      <c r="E77" s="114" t="s">
        <v>210</v>
      </c>
      <c r="F77" s="115" t="s">
        <v>249</v>
      </c>
      <c r="G77" s="116" t="s">
        <v>246</v>
      </c>
      <c r="H77" s="116" t="s">
        <v>211</v>
      </c>
      <c r="I77" s="117"/>
      <c r="J77" s="63"/>
      <c r="K77" s="118">
        <v>0.420138888888892</v>
      </c>
    </row>
    <row r="78" spans="1:11" ht="15">
      <c r="A78" s="105"/>
      <c r="B78" s="105" t="s">
        <v>434</v>
      </c>
      <c r="C78" s="93"/>
      <c r="D78" s="105"/>
      <c r="E78" s="105"/>
      <c r="F78" s="105"/>
      <c r="G78" s="105"/>
      <c r="H78" s="105"/>
      <c r="I78" s="105"/>
      <c r="J78" s="105"/>
      <c r="K78" s="105"/>
    </row>
    <row r="80" spans="1:10" ht="12.75">
      <c r="A80" s="18"/>
      <c r="B80" s="67"/>
      <c r="C80" s="68"/>
      <c r="D80" s="18"/>
      <c r="E80" s="18"/>
      <c r="F80" s="18"/>
      <c r="G80" s="18"/>
      <c r="H80" s="18"/>
      <c r="I80" s="18"/>
      <c r="J80" s="18"/>
    </row>
    <row r="81" spans="1:10" ht="12.75">
      <c r="A81" s="18"/>
      <c r="B81" s="18"/>
      <c r="C81" s="69"/>
      <c r="D81" s="101"/>
      <c r="E81" s="18"/>
      <c r="F81" s="70"/>
      <c r="G81" s="18"/>
      <c r="H81" s="18"/>
      <c r="I81" s="18"/>
      <c r="J81" s="18"/>
    </row>
    <row r="82" spans="1:10" ht="12.75">
      <c r="A82" s="18"/>
      <c r="B82" s="71"/>
      <c r="C82" s="69"/>
      <c r="D82" s="101"/>
      <c r="E82" s="18"/>
      <c r="F82" s="70"/>
      <c r="G82" s="69"/>
      <c r="H82" s="18"/>
      <c r="I82" s="18"/>
      <c r="J82" s="18"/>
    </row>
    <row r="83" spans="1:10" ht="12.75">
      <c r="A83" s="18"/>
      <c r="B83" s="71"/>
      <c r="C83" s="69"/>
      <c r="D83" s="101"/>
      <c r="E83" s="18"/>
      <c r="F83" s="70"/>
      <c r="G83" s="18"/>
      <c r="H83" s="18"/>
      <c r="I83" s="18"/>
      <c r="J83" s="18"/>
    </row>
    <row r="84" spans="1:10" ht="12.75">
      <c r="A84" s="18"/>
      <c r="B84" s="18"/>
      <c r="C84" s="69"/>
      <c r="D84" s="101"/>
      <c r="E84" s="18"/>
      <c r="F84" s="70"/>
      <c r="G84" s="18"/>
      <c r="H84" s="18"/>
      <c r="I84" s="18"/>
      <c r="J84" s="18"/>
    </row>
    <row r="85" spans="1:10" ht="12.75">
      <c r="A85" s="18"/>
      <c r="B85" s="18"/>
      <c r="C85" s="2"/>
      <c r="D85" s="17"/>
      <c r="E85" s="18"/>
      <c r="F85" s="70"/>
      <c r="G85" s="18"/>
      <c r="H85" s="18"/>
      <c r="I85" s="18"/>
      <c r="J85" s="18"/>
    </row>
    <row r="86" spans="1:10" ht="12.75">
      <c r="A86" s="18"/>
      <c r="B86" s="72"/>
      <c r="C86" s="65"/>
      <c r="D86" s="17"/>
      <c r="E86" s="18"/>
      <c r="F86" s="70"/>
      <c r="G86" s="18"/>
      <c r="H86" s="18"/>
      <c r="I86" s="18"/>
      <c r="J86" s="18"/>
    </row>
    <row r="87" spans="1:10" ht="12.75">
      <c r="A87" s="18"/>
      <c r="B87" s="18"/>
      <c r="D87" s="17"/>
      <c r="E87" s="18"/>
      <c r="F87" s="70"/>
      <c r="G87" s="18"/>
      <c r="H87" s="18"/>
      <c r="I87" s="18"/>
      <c r="J87" s="18"/>
    </row>
    <row r="88" spans="1:10" ht="12.75">
      <c r="A88" s="18"/>
      <c r="B88" s="18"/>
      <c r="C88" s="66"/>
      <c r="D88" s="17"/>
      <c r="E88" s="18"/>
      <c r="F88" s="70"/>
      <c r="G88" s="18"/>
      <c r="H88" s="18"/>
      <c r="I88" s="18"/>
      <c r="J88" s="18"/>
    </row>
    <row r="89" spans="1:10" ht="12.75">
      <c r="A89" s="18"/>
      <c r="B89" s="18"/>
      <c r="C89" s="66"/>
      <c r="D89" s="17"/>
      <c r="E89" s="18"/>
      <c r="F89" s="70"/>
      <c r="G89" s="18"/>
      <c r="H89" s="18"/>
      <c r="I89" s="18"/>
      <c r="J89" s="18"/>
    </row>
    <row r="90" spans="1:10" ht="12.75">
      <c r="A90" s="18"/>
      <c r="B90" s="18"/>
      <c r="C90" s="66"/>
      <c r="D90" s="17"/>
      <c r="E90" s="18"/>
      <c r="F90" s="70"/>
      <c r="G90" s="18"/>
      <c r="H90" s="18"/>
      <c r="I90" s="18"/>
      <c r="J90" s="18"/>
    </row>
    <row r="91" spans="1:10" ht="12.75">
      <c r="A91" s="18"/>
      <c r="B91" s="18"/>
      <c r="C91" s="66"/>
      <c r="D91" s="17"/>
      <c r="E91" s="18"/>
      <c r="F91" s="70"/>
      <c r="G91" s="18"/>
      <c r="H91" s="18"/>
      <c r="I91" s="18"/>
      <c r="J91" s="18"/>
    </row>
    <row r="92" spans="1:10" ht="12.75">
      <c r="A92" s="18"/>
      <c r="B92" s="18"/>
      <c r="C92" s="66"/>
      <c r="D92" s="17"/>
      <c r="E92" s="18"/>
      <c r="F92" s="70"/>
      <c r="G92" s="18"/>
      <c r="H92" s="18"/>
      <c r="I92" s="18"/>
      <c r="J92" s="18"/>
    </row>
    <row r="93" spans="1:10" ht="12.75">
      <c r="A93" s="18"/>
      <c r="B93" s="18"/>
      <c r="C93" s="66"/>
      <c r="D93" s="17"/>
      <c r="E93" s="18"/>
      <c r="F93" s="70"/>
      <c r="G93" s="18"/>
      <c r="H93" s="18"/>
      <c r="I93" s="18"/>
      <c r="J93" s="18"/>
    </row>
    <row r="94" spans="1:10" ht="12.75">
      <c r="A94" s="18"/>
      <c r="B94" s="18"/>
      <c r="C94" s="66"/>
      <c r="D94" s="17"/>
      <c r="E94" s="18"/>
      <c r="F94" s="70"/>
      <c r="G94" s="18"/>
      <c r="H94" s="18"/>
      <c r="I94" s="18"/>
      <c r="J94" s="18"/>
    </row>
    <row r="95" spans="1:10" ht="12.75">
      <c r="A95" s="18"/>
      <c r="B95" s="18"/>
      <c r="C95" s="66"/>
      <c r="D95" s="17"/>
      <c r="E95" s="18"/>
      <c r="F95" s="70"/>
      <c r="G95" s="18"/>
      <c r="H95" s="18"/>
      <c r="I95" s="18"/>
      <c r="J95" s="18"/>
    </row>
    <row r="96" spans="1:10" ht="12.75">
      <c r="A96" s="18"/>
      <c r="B96" s="18"/>
      <c r="C96" s="66"/>
      <c r="D96" s="17"/>
      <c r="E96" s="18"/>
      <c r="F96" s="70"/>
      <c r="G96" s="18"/>
      <c r="H96" s="18"/>
      <c r="I96" s="18"/>
      <c r="J96" s="18"/>
    </row>
    <row r="97" spans="1:10" ht="12.75">
      <c r="A97" s="18"/>
      <c r="B97" s="18"/>
      <c r="C97" s="66"/>
      <c r="D97" s="17"/>
      <c r="E97" s="18"/>
      <c r="F97" s="70"/>
      <c r="G97" s="18"/>
      <c r="H97" s="18"/>
      <c r="I97" s="18"/>
      <c r="J97" s="18"/>
    </row>
    <row r="98" spans="1:10" ht="12.75">
      <c r="A98" s="18"/>
      <c r="B98" s="18"/>
      <c r="C98" s="66"/>
      <c r="D98" s="17"/>
      <c r="E98" s="18"/>
      <c r="F98" s="70"/>
      <c r="G98" s="18"/>
      <c r="H98" s="18"/>
      <c r="I98" s="18"/>
      <c r="J98" s="18"/>
    </row>
    <row r="99" spans="1:10" ht="12.75">
      <c r="A99" s="18"/>
      <c r="B99" s="18"/>
      <c r="C99" s="66"/>
      <c r="D99" s="17"/>
      <c r="E99" s="18"/>
      <c r="F99" s="70"/>
      <c r="G99" s="18"/>
      <c r="H99" s="18"/>
      <c r="I99" s="18"/>
      <c r="J99" s="18"/>
    </row>
    <row r="100" spans="1:10" ht="12.75">
      <c r="A100" s="18"/>
      <c r="B100" s="18"/>
      <c r="C100" s="66"/>
      <c r="D100" s="17"/>
      <c r="E100" s="18"/>
      <c r="F100" s="70"/>
      <c r="G100" s="18"/>
      <c r="H100" s="18"/>
      <c r="I100" s="18"/>
      <c r="J100" s="18"/>
    </row>
    <row r="101" spans="1:10" ht="12.75">
      <c r="A101" s="18"/>
      <c r="B101" s="18"/>
      <c r="C101" s="66"/>
      <c r="D101" s="17"/>
      <c r="E101" s="18"/>
      <c r="F101" s="70"/>
      <c r="G101" s="18"/>
      <c r="H101" s="18"/>
      <c r="I101" s="18"/>
      <c r="J101" s="18"/>
    </row>
    <row r="102" spans="1:10" ht="12.75">
      <c r="A102" s="18"/>
      <c r="B102" s="18"/>
      <c r="C102" s="66"/>
      <c r="D102" s="17"/>
      <c r="E102" s="18"/>
      <c r="F102" s="70"/>
      <c r="G102" s="18"/>
      <c r="H102" s="18"/>
      <c r="I102" s="18"/>
      <c r="J102" s="18"/>
    </row>
    <row r="103" spans="1:10" ht="12.75">
      <c r="A103" s="18"/>
      <c r="B103" s="18"/>
      <c r="C103" s="66"/>
      <c r="D103" s="17"/>
      <c r="E103" s="18"/>
      <c r="F103" s="70"/>
      <c r="G103" s="18"/>
      <c r="H103" s="18"/>
      <c r="I103" s="18"/>
      <c r="J103" s="18"/>
    </row>
    <row r="104" spans="1:10" ht="12.75">
      <c r="A104" s="18"/>
      <c r="B104" s="18"/>
      <c r="C104" s="66"/>
      <c r="D104" s="17"/>
      <c r="E104" s="18"/>
      <c r="F104" s="70"/>
      <c r="G104" s="18"/>
      <c r="H104" s="18"/>
      <c r="I104" s="18"/>
      <c r="J104" s="18"/>
    </row>
    <row r="105" spans="1:10" ht="12.75">
      <c r="A105" s="18"/>
      <c r="B105" s="18"/>
      <c r="C105" s="66"/>
      <c r="D105" s="17"/>
      <c r="E105" s="18"/>
      <c r="F105" s="70"/>
      <c r="G105" s="18"/>
      <c r="H105" s="18"/>
      <c r="I105" s="18"/>
      <c r="J105" s="18"/>
    </row>
    <row r="106" spans="1:10" ht="12.75">
      <c r="A106" s="18"/>
      <c r="B106" s="18"/>
      <c r="C106" s="66"/>
      <c r="D106" s="17"/>
      <c r="E106" s="18"/>
      <c r="F106" s="70"/>
      <c r="G106" s="18"/>
      <c r="H106" s="18"/>
      <c r="I106" s="18"/>
      <c r="J106" s="18"/>
    </row>
    <row r="107" spans="1:10" ht="12.75">
      <c r="A107" s="18"/>
      <c r="B107" s="18"/>
      <c r="C107" s="66"/>
      <c r="D107" s="17"/>
      <c r="E107" s="18"/>
      <c r="F107" s="70"/>
      <c r="G107" s="18"/>
      <c r="H107" s="18"/>
      <c r="I107" s="18"/>
      <c r="J107" s="18"/>
    </row>
    <row r="108" spans="1:10" ht="12.75">
      <c r="A108" s="18"/>
      <c r="B108" s="18"/>
      <c r="C108" s="66"/>
      <c r="D108" s="17"/>
      <c r="E108" s="18"/>
      <c r="F108" s="70"/>
      <c r="G108" s="18"/>
      <c r="H108" s="18"/>
      <c r="I108" s="18"/>
      <c r="J108" s="18"/>
    </row>
    <row r="109" spans="1:10" ht="12.75">
      <c r="A109" s="18"/>
      <c r="B109" s="18"/>
      <c r="C109" s="66"/>
      <c r="D109" s="17"/>
      <c r="E109" s="18"/>
      <c r="F109" s="70"/>
      <c r="G109" s="18"/>
      <c r="H109" s="18"/>
      <c r="I109" s="18"/>
      <c r="J109" s="18"/>
    </row>
    <row r="110" spans="1:10" ht="12.75">
      <c r="A110" s="18"/>
      <c r="B110" s="18"/>
      <c r="C110" s="66"/>
      <c r="D110" s="17"/>
      <c r="E110" s="18"/>
      <c r="F110" s="70"/>
      <c r="G110" s="18"/>
      <c r="H110" s="18"/>
      <c r="I110" s="18"/>
      <c r="J110" s="18"/>
    </row>
    <row r="111" spans="1:10" ht="12.75">
      <c r="A111" s="18"/>
      <c r="B111" s="18"/>
      <c r="C111" s="66"/>
      <c r="D111" s="17"/>
      <c r="E111" s="18"/>
      <c r="F111" s="70"/>
      <c r="G111" s="18"/>
      <c r="H111" s="18"/>
      <c r="I111" s="18"/>
      <c r="J111" s="18"/>
    </row>
    <row r="112" spans="1:10" ht="12.75">
      <c r="A112" s="18"/>
      <c r="B112" s="18"/>
      <c r="C112" s="66"/>
      <c r="D112" s="17"/>
      <c r="E112" s="18"/>
      <c r="F112" s="70"/>
      <c r="G112" s="18"/>
      <c r="H112" s="18"/>
      <c r="I112" s="18"/>
      <c r="J112" s="18"/>
    </row>
    <row r="113" spans="1:10" ht="12.75">
      <c r="A113" s="18"/>
      <c r="B113" s="18"/>
      <c r="C113" s="66"/>
      <c r="D113" s="17"/>
      <c r="E113" s="18"/>
      <c r="F113" s="70"/>
      <c r="G113" s="18"/>
      <c r="H113" s="18"/>
      <c r="I113" s="18"/>
      <c r="J113" s="18"/>
    </row>
    <row r="114" spans="1:10" ht="12.75">
      <c r="A114" s="18"/>
      <c r="B114" s="18"/>
      <c r="C114" s="66"/>
      <c r="D114" s="17"/>
      <c r="E114" s="18"/>
      <c r="F114" s="70"/>
      <c r="G114" s="18"/>
      <c r="H114" s="18"/>
      <c r="I114" s="18"/>
      <c r="J114" s="18"/>
    </row>
    <row r="115" spans="1:10" ht="12.75">
      <c r="A115" s="18"/>
      <c r="B115" s="18"/>
      <c r="C115" s="66"/>
      <c r="D115" s="17"/>
      <c r="E115" s="18"/>
      <c r="F115" s="70"/>
      <c r="G115" s="18"/>
      <c r="H115" s="18"/>
      <c r="I115" s="18"/>
      <c r="J115" s="18"/>
    </row>
    <row r="116" spans="1:10" ht="12.75">
      <c r="A116" s="18"/>
      <c r="B116" s="18"/>
      <c r="C116" s="66"/>
      <c r="D116" s="17"/>
      <c r="E116" s="18"/>
      <c r="F116" s="70"/>
      <c r="G116" s="18"/>
      <c r="H116" s="18"/>
      <c r="I116" s="18"/>
      <c r="J116" s="18"/>
    </row>
    <row r="117" spans="1:10" ht="12.75">
      <c r="A117" s="18"/>
      <c r="B117" s="18"/>
      <c r="C117" s="66"/>
      <c r="D117" s="17"/>
      <c r="E117" s="18"/>
      <c r="F117" s="70"/>
      <c r="G117" s="18"/>
      <c r="H117" s="18"/>
      <c r="I117" s="18"/>
      <c r="J117" s="18"/>
    </row>
    <row r="118" spans="1:10" ht="12.75">
      <c r="A118" s="18"/>
      <c r="B118" s="18"/>
      <c r="C118" s="66"/>
      <c r="D118" s="17"/>
      <c r="E118" s="18"/>
      <c r="F118" s="70"/>
      <c r="G118" s="18"/>
      <c r="H118" s="18"/>
      <c r="I118" s="18"/>
      <c r="J118" s="18"/>
    </row>
    <row r="119" spans="1:10" ht="12.75">
      <c r="A119" s="18"/>
      <c r="B119" s="18"/>
      <c r="C119" s="66"/>
      <c r="D119" s="17"/>
      <c r="E119" s="18"/>
      <c r="F119" s="70"/>
      <c r="G119" s="18"/>
      <c r="H119" s="18"/>
      <c r="I119" s="18"/>
      <c r="J119" s="18"/>
    </row>
    <row r="120" spans="1:10" ht="12.75">
      <c r="A120" s="18"/>
      <c r="B120" s="18"/>
      <c r="C120" s="66"/>
      <c r="D120" s="17"/>
      <c r="E120" s="18"/>
      <c r="F120" s="70"/>
      <c r="G120" s="18"/>
      <c r="H120" s="18"/>
      <c r="I120" s="18"/>
      <c r="J120" s="18"/>
    </row>
    <row r="121" spans="1:10" ht="12.75">
      <c r="A121" s="18"/>
      <c r="B121" s="18"/>
      <c r="C121" s="66"/>
      <c r="D121" s="17"/>
      <c r="E121" s="18"/>
      <c r="F121" s="70"/>
      <c r="G121" s="18"/>
      <c r="H121" s="18"/>
      <c r="I121" s="18"/>
      <c r="J121" s="18"/>
    </row>
    <row r="122" spans="1:10" ht="12.75">
      <c r="A122" s="18"/>
      <c r="B122" s="18"/>
      <c r="C122" s="66"/>
      <c r="D122" s="17"/>
      <c r="E122" s="18"/>
      <c r="F122" s="70"/>
      <c r="G122" s="18"/>
      <c r="H122" s="18"/>
      <c r="I122" s="18"/>
      <c r="J122" s="18"/>
    </row>
    <row r="123" spans="1:10" ht="12.75">
      <c r="A123" s="18"/>
      <c r="B123" s="18"/>
      <c r="C123" s="66"/>
      <c r="D123" s="17"/>
      <c r="E123" s="18"/>
      <c r="F123" s="70"/>
      <c r="G123" s="18"/>
      <c r="H123" s="18"/>
      <c r="I123" s="18"/>
      <c r="J123" s="18"/>
    </row>
    <row r="124" spans="1:10" ht="12.75">
      <c r="A124" s="18"/>
      <c r="B124" s="18"/>
      <c r="C124" s="66"/>
      <c r="D124" s="17"/>
      <c r="E124" s="18"/>
      <c r="F124" s="70"/>
      <c r="G124" s="18"/>
      <c r="H124" s="18"/>
      <c r="I124" s="18"/>
      <c r="J124" s="18"/>
    </row>
    <row r="125" spans="1:10" ht="12.75">
      <c r="A125" s="18"/>
      <c r="B125" s="18"/>
      <c r="C125" s="66"/>
      <c r="D125" s="17"/>
      <c r="E125" s="18"/>
      <c r="F125" s="70"/>
      <c r="G125" s="18"/>
      <c r="H125" s="18"/>
      <c r="I125" s="18"/>
      <c r="J125" s="18"/>
    </row>
    <row r="126" spans="1:10" ht="12.75">
      <c r="A126" s="18"/>
      <c r="B126" s="18"/>
      <c r="C126" s="66"/>
      <c r="D126" s="17"/>
      <c r="E126" s="18"/>
      <c r="F126" s="70"/>
      <c r="G126" s="18"/>
      <c r="H126" s="18"/>
      <c r="I126" s="18"/>
      <c r="J126" s="18"/>
    </row>
    <row r="127" spans="1:10" ht="12.75">
      <c r="A127" s="18"/>
      <c r="B127" s="18"/>
      <c r="C127" s="66"/>
      <c r="D127" s="17"/>
      <c r="E127" s="18"/>
      <c r="F127" s="70"/>
      <c r="G127" s="18"/>
      <c r="H127" s="18"/>
      <c r="I127" s="18"/>
      <c r="J127" s="18"/>
    </row>
    <row r="128" spans="1:10" ht="12.75">
      <c r="A128" s="18"/>
      <c r="B128" s="18"/>
      <c r="D128" s="17"/>
      <c r="E128" s="18"/>
      <c r="F128" s="70"/>
      <c r="G128" s="18"/>
      <c r="H128" s="18"/>
      <c r="I128" s="18"/>
      <c r="J128" s="18"/>
    </row>
    <row r="129" spans="1:10" ht="12.75">
      <c r="A129" s="18"/>
      <c r="B129" s="18"/>
      <c r="C129" s="2"/>
      <c r="D129" s="17"/>
      <c r="E129" s="18"/>
      <c r="F129" s="70"/>
      <c r="G129" s="18"/>
      <c r="H129" s="18"/>
      <c r="I129" s="18"/>
      <c r="J129" s="18"/>
    </row>
    <row r="130" spans="1:10" ht="12.75">
      <c r="A130" s="18"/>
      <c r="B130" s="18"/>
      <c r="C130" s="68"/>
      <c r="D130" s="71"/>
      <c r="E130" s="18"/>
      <c r="F130" s="70"/>
      <c r="G130" s="18"/>
      <c r="H130" s="18"/>
      <c r="I130" s="18"/>
      <c r="J130" s="18"/>
    </row>
    <row r="131" spans="1:11" ht="6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</row>
    <row r="132" spans="1:11" ht="12.75">
      <c r="A132" s="4"/>
      <c r="B132" s="4"/>
      <c r="C132" s="5"/>
      <c r="D132" s="4"/>
      <c r="E132" s="4"/>
      <c r="F132" s="4"/>
      <c r="G132" s="4"/>
      <c r="H132" s="4"/>
      <c r="I132" s="4"/>
      <c r="J132" s="4"/>
      <c r="K132" s="121"/>
    </row>
    <row r="133" spans="1:11" ht="12.75">
      <c r="A133" s="4"/>
      <c r="B133" s="4"/>
      <c r="C133" s="5"/>
      <c r="D133" s="4"/>
      <c r="E133" s="4"/>
      <c r="F133" s="4"/>
      <c r="G133" s="4"/>
      <c r="H133" s="4"/>
      <c r="I133" s="4"/>
      <c r="J133" s="4"/>
      <c r="K133" s="121"/>
    </row>
    <row r="134" spans="1:11" ht="12.75">
      <c r="A134" s="4"/>
      <c r="B134" s="4"/>
      <c r="C134" s="5"/>
      <c r="D134" s="4"/>
      <c r="E134" s="4"/>
      <c r="F134" s="4"/>
      <c r="G134" s="4"/>
      <c r="H134" s="4"/>
      <c r="I134" s="4"/>
      <c r="J134" s="4"/>
      <c r="K134" s="121"/>
    </row>
    <row r="135" spans="1:11" ht="12.75">
      <c r="A135" s="4"/>
      <c r="B135" s="4"/>
      <c r="C135" s="5"/>
      <c r="D135" s="4"/>
      <c r="E135" s="4"/>
      <c r="F135" s="4"/>
      <c r="G135" s="4"/>
      <c r="H135" s="4"/>
      <c r="I135" s="4"/>
      <c r="J135" s="4"/>
      <c r="K135" s="121"/>
    </row>
    <row r="136" spans="1:11" s="61" customFormat="1" ht="12.75">
      <c r="A136" s="59"/>
      <c r="B136" s="59"/>
      <c r="C136" s="60"/>
      <c r="D136" s="59"/>
      <c r="E136" s="59"/>
      <c r="F136" s="59"/>
      <c r="G136" s="59"/>
      <c r="H136" s="59"/>
      <c r="I136" s="59"/>
      <c r="J136" s="59"/>
      <c r="K136" s="122"/>
    </row>
    <row r="137" spans="1:11" s="61" customFormat="1" ht="12.75">
      <c r="A137" s="59"/>
      <c r="B137" s="59"/>
      <c r="C137" s="60"/>
      <c r="D137" s="59"/>
      <c r="E137" s="59"/>
      <c r="F137" s="59"/>
      <c r="G137" s="59"/>
      <c r="H137" s="59"/>
      <c r="I137" s="59"/>
      <c r="J137" s="59"/>
      <c r="K137" s="122"/>
    </row>
    <row r="138" spans="1:11" s="61" customFormat="1" ht="12.75">
      <c r="A138" s="59"/>
      <c r="B138" s="59"/>
      <c r="C138" s="60"/>
      <c r="D138" s="59"/>
      <c r="E138" s="59"/>
      <c r="F138" s="59"/>
      <c r="G138" s="59"/>
      <c r="H138" s="59"/>
      <c r="I138" s="59"/>
      <c r="J138" s="59"/>
      <c r="K138" s="122"/>
    </row>
    <row r="139" spans="1:11" s="61" customFormat="1" ht="12.75">
      <c r="A139" s="59"/>
      <c r="B139" s="59"/>
      <c r="C139" s="60"/>
      <c r="D139" s="59"/>
      <c r="E139" s="59"/>
      <c r="F139" s="59"/>
      <c r="G139" s="59"/>
      <c r="H139" s="59"/>
      <c r="I139" s="59"/>
      <c r="J139" s="59"/>
      <c r="K139" s="122"/>
    </row>
    <row r="140" spans="1:11" s="61" customFormat="1" ht="12.75">
      <c r="A140" s="59"/>
      <c r="B140" s="59"/>
      <c r="C140" s="60"/>
      <c r="D140" s="59"/>
      <c r="E140" s="59"/>
      <c r="F140" s="59"/>
      <c r="G140" s="59"/>
      <c r="H140" s="59"/>
      <c r="I140" s="59"/>
      <c r="J140" s="59"/>
      <c r="K140" s="122"/>
    </row>
    <row r="141" spans="1:11" s="61" customFormat="1" ht="12.75">
      <c r="A141" s="59"/>
      <c r="B141" s="59"/>
      <c r="C141" s="60"/>
      <c r="D141" s="59"/>
      <c r="E141" s="59"/>
      <c r="F141" s="59"/>
      <c r="G141" s="59"/>
      <c r="H141" s="59"/>
      <c r="I141" s="59"/>
      <c r="J141" s="59"/>
      <c r="K141" s="122"/>
    </row>
    <row r="142" spans="1:11" s="61" customFormat="1" ht="12.75">
      <c r="A142" s="59"/>
      <c r="B142" s="59"/>
      <c r="C142" s="60"/>
      <c r="D142" s="59"/>
      <c r="E142" s="59"/>
      <c r="F142" s="59"/>
      <c r="G142" s="59"/>
      <c r="H142" s="59"/>
      <c r="I142" s="59"/>
      <c r="J142" s="59"/>
      <c r="K142" s="122"/>
    </row>
    <row r="143" spans="1:11" ht="12.75">
      <c r="A143" s="4"/>
      <c r="B143" s="4"/>
      <c r="C143" s="5"/>
      <c r="D143" s="4"/>
      <c r="E143" s="4"/>
      <c r="F143" s="4"/>
      <c r="G143" s="4"/>
      <c r="H143" s="4"/>
      <c r="I143" s="4"/>
      <c r="J143" s="4"/>
      <c r="K143" s="121"/>
    </row>
    <row r="144" spans="1:11" ht="12.75">
      <c r="A144" s="4"/>
      <c r="B144" s="4"/>
      <c r="C144" s="5"/>
      <c r="D144" s="4"/>
      <c r="E144" s="4"/>
      <c r="F144" s="4"/>
      <c r="G144" s="4"/>
      <c r="H144" s="4"/>
      <c r="I144" s="4"/>
      <c r="J144" s="4"/>
      <c r="K144" s="121"/>
    </row>
    <row r="145" spans="1:11" ht="12.75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121"/>
    </row>
    <row r="146" spans="1:11" ht="12.75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121"/>
    </row>
    <row r="147" spans="1:11" ht="12.75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121"/>
    </row>
    <row r="148" spans="1:11" ht="12.75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121"/>
    </row>
    <row r="149" spans="1:11" ht="12.75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121"/>
    </row>
    <row r="150" spans="1:11" ht="12.75">
      <c r="A150" s="4"/>
      <c r="B150" s="4"/>
      <c r="C150" s="5"/>
      <c r="D150" s="4"/>
      <c r="E150" s="4"/>
      <c r="F150" s="4"/>
      <c r="G150" s="4"/>
      <c r="H150" s="4"/>
      <c r="I150" s="4"/>
      <c r="J150" s="4"/>
      <c r="K150" s="121"/>
    </row>
    <row r="151" spans="1:11" ht="12.75">
      <c r="A151" s="4"/>
      <c r="B151" s="4"/>
      <c r="C151" s="5"/>
      <c r="D151" s="4"/>
      <c r="E151" s="4"/>
      <c r="F151" s="4"/>
      <c r="G151" s="4"/>
      <c r="H151" s="4"/>
      <c r="I151" s="4"/>
      <c r="J151" s="4"/>
      <c r="K151" s="121"/>
    </row>
    <row r="152" spans="1:11" ht="12.75">
      <c r="A152" s="4"/>
      <c r="B152" s="4"/>
      <c r="C152" s="5"/>
      <c r="D152" s="4"/>
      <c r="E152" s="4"/>
      <c r="F152" s="4"/>
      <c r="G152" s="4"/>
      <c r="H152" s="4"/>
      <c r="I152" s="4"/>
      <c r="J152" s="4"/>
      <c r="K152" s="121"/>
    </row>
    <row r="153" spans="1:11" ht="12.75">
      <c r="A153" s="4"/>
      <c r="B153" s="4"/>
      <c r="C153" s="5"/>
      <c r="D153" s="4"/>
      <c r="E153" s="4"/>
      <c r="F153" s="4"/>
      <c r="G153" s="4"/>
      <c r="H153" s="4"/>
      <c r="I153" s="4"/>
      <c r="J153" s="4"/>
      <c r="K153" s="121"/>
    </row>
    <row r="154" spans="1:11" ht="12.75">
      <c r="A154" s="4"/>
      <c r="B154" s="4"/>
      <c r="C154" s="5"/>
      <c r="D154" s="4"/>
      <c r="E154" s="4"/>
      <c r="F154" s="4"/>
      <c r="G154" s="4"/>
      <c r="H154" s="4"/>
      <c r="I154" s="4"/>
      <c r="J154" s="4"/>
      <c r="K154" s="121"/>
    </row>
    <row r="155" spans="1:11" ht="12.75">
      <c r="A155" s="4"/>
      <c r="B155" s="4"/>
      <c r="C155" s="5"/>
      <c r="D155" s="4"/>
      <c r="E155" s="4"/>
      <c r="F155" s="4"/>
      <c r="G155" s="4"/>
      <c r="H155" s="4"/>
      <c r="I155" s="4"/>
      <c r="J155" s="4"/>
      <c r="K155" s="121"/>
    </row>
    <row r="156" spans="1:11" ht="6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</row>
    <row r="157" spans="1:11" ht="11.25" customHeight="1">
      <c r="A157" s="195" t="s">
        <v>19</v>
      </c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</row>
    <row r="159" ht="12.75">
      <c r="B159" s="64"/>
    </row>
    <row r="160" ht="12.75">
      <c r="B160" s="64"/>
    </row>
    <row r="161" ht="12.75">
      <c r="B161" s="2"/>
    </row>
    <row r="162" ht="12.75">
      <c r="B162" s="64"/>
    </row>
    <row r="163" ht="12.75">
      <c r="B163" s="64"/>
    </row>
  </sheetData>
  <sheetProtection/>
  <mergeCells count="6">
    <mergeCell ref="A157:K157"/>
    <mergeCell ref="A10:J10"/>
    <mergeCell ref="A1:J1"/>
    <mergeCell ref="A2:J2"/>
    <mergeCell ref="D3:H3"/>
    <mergeCell ref="A5:J5"/>
  </mergeCells>
  <printOptions/>
  <pageMargins left="0.3937007874015748" right="0.4724409448818898" top="0.31496062992125984" bottom="0.31496062992125984" header="0.2362204724409449" footer="0.1968503937007874"/>
  <pageSetup horizontalDpi="300" verticalDpi="3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5"/>
  <sheetViews>
    <sheetView zoomScale="85" zoomScaleNormal="85" zoomScalePageLayoutView="0" workbookViewId="0" topLeftCell="A1">
      <selection activeCell="A1" sqref="A1:K1"/>
    </sheetView>
  </sheetViews>
  <sheetFormatPr defaultColWidth="9.140625" defaultRowHeight="12.75"/>
  <cols>
    <col min="1" max="1" width="4.8515625" style="81" customWidth="1"/>
    <col min="2" max="2" width="6.140625" style="81" customWidth="1"/>
    <col min="3" max="3" width="14.140625" style="1" customWidth="1"/>
    <col min="4" max="4" width="21.57421875" style="81" customWidth="1"/>
    <col min="5" max="5" width="30.7109375" style="81" customWidth="1"/>
    <col min="6" max="6" width="12.421875" style="81" bestFit="1" customWidth="1"/>
    <col min="7" max="7" width="8.7109375" style="81" bestFit="1" customWidth="1"/>
    <col min="8" max="8" width="13.8515625" style="81" customWidth="1"/>
    <col min="9" max="9" width="11.7109375" style="81" customWidth="1"/>
    <col min="10" max="10" width="12.140625" style="81" customWidth="1"/>
    <col min="11" max="11" width="8.421875" style="81" customWidth="1"/>
    <col min="12" max="13" width="9.140625" style="0" customWidth="1"/>
    <col min="14" max="19" width="9.140625" style="0" hidden="1" customWidth="1"/>
  </cols>
  <sheetData>
    <row r="1" spans="1:11" ht="26.25">
      <c r="A1" s="196" t="str">
        <f>CTRL!B7</f>
        <v>R E G I O N E M   O R L I C K A   L A N Š K R O U N   2 0 1 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1">
      <c r="A2" s="198" t="str">
        <f>CTRL!B8</f>
        <v>26. ročník mezinárodního cyklistického závodu juniorů / 26th annual of international cycling race of juniors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5:11" ht="15.75">
      <c r="E3" s="205" t="s">
        <v>154</v>
      </c>
      <c r="F3" s="205"/>
      <c r="G3" s="205"/>
      <c r="K3" s="2" t="s">
        <v>229</v>
      </c>
    </row>
    <row r="4" spans="1:11" ht="12.75">
      <c r="A4" s="83" t="s">
        <v>235</v>
      </c>
      <c r="K4" s="84" t="s">
        <v>205</v>
      </c>
    </row>
    <row r="5" spans="1:11" ht="21">
      <c r="A5" s="200" t="s">
        <v>108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ht="9" customHeight="1"/>
    <row r="7" spans="1:11" ht="12.75">
      <c r="A7" s="85" t="s">
        <v>0</v>
      </c>
      <c r="B7" s="85" t="s">
        <v>1</v>
      </c>
      <c r="C7" s="85" t="s">
        <v>2</v>
      </c>
      <c r="D7" s="85" t="s">
        <v>3</v>
      </c>
      <c r="E7" s="85" t="s">
        <v>4</v>
      </c>
      <c r="F7" s="85" t="s">
        <v>5</v>
      </c>
      <c r="G7" s="85" t="s">
        <v>25</v>
      </c>
      <c r="H7" s="85" t="s">
        <v>16</v>
      </c>
      <c r="I7" s="85" t="s">
        <v>6</v>
      </c>
      <c r="J7" s="85" t="s">
        <v>7</v>
      </c>
      <c r="K7" s="85" t="s">
        <v>17</v>
      </c>
    </row>
    <row r="8" spans="1:11" ht="12.75">
      <c r="A8" s="86" t="s">
        <v>8</v>
      </c>
      <c r="B8" s="86" t="s">
        <v>9</v>
      </c>
      <c r="C8" s="86" t="s">
        <v>10</v>
      </c>
      <c r="D8" s="86" t="s">
        <v>11</v>
      </c>
      <c r="E8" s="86" t="s">
        <v>23</v>
      </c>
      <c r="F8" s="86" t="s">
        <v>12</v>
      </c>
      <c r="G8" s="86" t="s">
        <v>26</v>
      </c>
      <c r="H8" s="86" t="s">
        <v>15</v>
      </c>
      <c r="I8" s="86" t="s">
        <v>13</v>
      </c>
      <c r="J8" s="86" t="s">
        <v>14</v>
      </c>
      <c r="K8" s="86" t="s">
        <v>18</v>
      </c>
    </row>
    <row r="9" ht="8.25" customHeight="1" thickBot="1"/>
    <row r="10" spans="1:11" ht="15">
      <c r="A10" s="201" t="s">
        <v>27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15">
      <c r="A11" s="147" t="str">
        <f>"Délka / Distance:  "&amp;CTRL!B2&amp;" km"</f>
        <v>Délka / Distance:  77 km</v>
      </c>
      <c r="B11" s="147"/>
      <c r="C11" s="147"/>
      <c r="D11" s="147"/>
      <c r="E11" s="147"/>
      <c r="F11" s="202" t="s">
        <v>433</v>
      </c>
      <c r="G11" s="203"/>
      <c r="H11" s="203"/>
      <c r="I11" s="203"/>
      <c r="J11" s="203"/>
      <c r="K11" s="203"/>
    </row>
    <row r="12" spans="1:19" s="10" customFormat="1" ht="15" customHeight="1">
      <c r="A12" s="177">
        <v>1</v>
      </c>
      <c r="B12" s="87">
        <v>3</v>
      </c>
      <c r="C12" s="87" t="s">
        <v>243</v>
      </c>
      <c r="D12" s="88" t="s">
        <v>244</v>
      </c>
      <c r="E12" s="89" t="s">
        <v>210</v>
      </c>
      <c r="F12" s="90" t="s">
        <v>245</v>
      </c>
      <c r="G12" s="91" t="s">
        <v>246</v>
      </c>
      <c r="H12" s="91" t="s">
        <v>211</v>
      </c>
      <c r="I12" s="100">
        <v>0.07752314814814815</v>
      </c>
      <c r="J12" s="63">
        <f>I12-$I$12</f>
        <v>0</v>
      </c>
      <c r="K12" s="63">
        <v>0.00011574074074074073</v>
      </c>
      <c r="N12" s="11" t="s">
        <v>32</v>
      </c>
      <c r="O12" s="11" t="s">
        <v>33</v>
      </c>
      <c r="P12" s="11" t="s">
        <v>34</v>
      </c>
      <c r="Q12" s="11" t="s">
        <v>35</v>
      </c>
      <c r="R12" s="11" t="s">
        <v>36</v>
      </c>
      <c r="S12" s="11" t="s">
        <v>37</v>
      </c>
    </row>
    <row r="13" spans="1:19" s="10" customFormat="1" ht="15" customHeight="1">
      <c r="A13" s="177">
        <v>2</v>
      </c>
      <c r="B13" s="87">
        <v>4</v>
      </c>
      <c r="C13" s="87" t="s">
        <v>247</v>
      </c>
      <c r="D13" s="88" t="s">
        <v>248</v>
      </c>
      <c r="E13" s="89" t="s">
        <v>210</v>
      </c>
      <c r="F13" s="90" t="s">
        <v>249</v>
      </c>
      <c r="G13" s="91" t="s">
        <v>246</v>
      </c>
      <c r="H13" s="91" t="s">
        <v>211</v>
      </c>
      <c r="I13" s="100">
        <v>0.07752314814814815</v>
      </c>
      <c r="J13" s="63">
        <f aca="true" t="shared" si="0" ref="J13:J76">I13-$I$12</f>
        <v>0</v>
      </c>
      <c r="K13" s="63">
        <v>0.0001388888888888889</v>
      </c>
      <c r="N13" s="12">
        <v>0.00011574074074074073</v>
      </c>
      <c r="O13" s="12">
        <v>6.944444444444444E-05</v>
      </c>
      <c r="P13" s="12">
        <v>3.47222222222222E-05</v>
      </c>
      <c r="Q13" s="13">
        <v>25</v>
      </c>
      <c r="R13" s="13">
        <v>10</v>
      </c>
      <c r="S13" s="13">
        <v>5</v>
      </c>
    </row>
    <row r="14" spans="1:19" s="10" customFormat="1" ht="15" customHeight="1">
      <c r="A14" s="177">
        <v>3</v>
      </c>
      <c r="B14" s="87">
        <v>25</v>
      </c>
      <c r="C14" s="87" t="s">
        <v>293</v>
      </c>
      <c r="D14" s="88" t="s">
        <v>294</v>
      </c>
      <c r="E14" s="89" t="s">
        <v>284</v>
      </c>
      <c r="F14" s="90" t="s">
        <v>295</v>
      </c>
      <c r="G14" s="91" t="s">
        <v>246</v>
      </c>
      <c r="H14" s="91" t="s">
        <v>213</v>
      </c>
      <c r="I14" s="100">
        <v>0.07752314814814815</v>
      </c>
      <c r="J14" s="63">
        <f t="shared" si="0"/>
        <v>0</v>
      </c>
      <c r="K14" s="63">
        <v>4.6296296296296294E-05</v>
      </c>
      <c r="N14" s="12">
        <v>6.944444444444444E-05</v>
      </c>
      <c r="O14" s="12">
        <v>4.6296296296296294E-05</v>
      </c>
      <c r="P14" s="12">
        <v>2.3148148148148147E-05</v>
      </c>
      <c r="Q14" s="13">
        <v>20</v>
      </c>
      <c r="R14" s="13">
        <v>9</v>
      </c>
      <c r="S14" s="13">
        <v>3</v>
      </c>
    </row>
    <row r="15" spans="1:19" s="10" customFormat="1" ht="15" customHeight="1">
      <c r="A15" s="177">
        <v>4</v>
      </c>
      <c r="B15" s="87">
        <v>2</v>
      </c>
      <c r="C15" s="87" t="s">
        <v>240</v>
      </c>
      <c r="D15" s="88" t="s">
        <v>241</v>
      </c>
      <c r="E15" s="89" t="s">
        <v>210</v>
      </c>
      <c r="F15" s="90" t="s">
        <v>242</v>
      </c>
      <c r="G15" s="91" t="s">
        <v>162</v>
      </c>
      <c r="H15" s="91" t="s">
        <v>211</v>
      </c>
      <c r="I15" s="100">
        <v>0.07752314814814815</v>
      </c>
      <c r="J15" s="63">
        <f t="shared" si="0"/>
        <v>0</v>
      </c>
      <c r="K15" s="63">
        <v>1.1574074074074073E-05</v>
      </c>
      <c r="N15" s="12">
        <v>4.6296296296296294E-05</v>
      </c>
      <c r="O15" s="12">
        <v>2.3148148148148147E-05</v>
      </c>
      <c r="P15" s="12">
        <v>1.1574074074074073E-05</v>
      </c>
      <c r="Q15" s="13">
        <v>16</v>
      </c>
      <c r="R15" s="13">
        <v>8</v>
      </c>
      <c r="S15" s="13">
        <v>2</v>
      </c>
    </row>
    <row r="16" spans="1:19" s="10" customFormat="1" ht="15" customHeight="1">
      <c r="A16" s="177">
        <v>5</v>
      </c>
      <c r="B16" s="87">
        <v>47</v>
      </c>
      <c r="C16" s="87" t="s">
        <v>314</v>
      </c>
      <c r="D16" s="88" t="s">
        <v>315</v>
      </c>
      <c r="E16" s="89" t="s">
        <v>28</v>
      </c>
      <c r="F16" s="90">
        <v>12252</v>
      </c>
      <c r="G16" s="91" t="s">
        <v>246</v>
      </c>
      <c r="H16" s="91" t="s">
        <v>172</v>
      </c>
      <c r="I16" s="100">
        <v>0.07752314814814815</v>
      </c>
      <c r="J16" s="63">
        <f t="shared" si="0"/>
        <v>0</v>
      </c>
      <c r="K16" s="63"/>
      <c r="N16" s="14"/>
      <c r="O16" s="14"/>
      <c r="P16" s="14"/>
      <c r="Q16" s="13">
        <v>14</v>
      </c>
      <c r="R16" s="13">
        <v>7</v>
      </c>
      <c r="S16" s="13">
        <v>1</v>
      </c>
    </row>
    <row r="17" spans="1:19" s="10" customFormat="1" ht="15" customHeight="1">
      <c r="A17" s="177">
        <v>6</v>
      </c>
      <c r="B17" s="87">
        <v>21</v>
      </c>
      <c r="C17" s="87" t="s">
        <v>283</v>
      </c>
      <c r="D17" s="88" t="s">
        <v>214</v>
      </c>
      <c r="E17" s="89" t="s">
        <v>284</v>
      </c>
      <c r="F17" s="90" t="s">
        <v>285</v>
      </c>
      <c r="G17" s="91" t="s">
        <v>162</v>
      </c>
      <c r="H17" s="91" t="s">
        <v>213</v>
      </c>
      <c r="I17" s="100">
        <v>0.07752314814814815</v>
      </c>
      <c r="J17" s="63">
        <f t="shared" si="0"/>
        <v>0</v>
      </c>
      <c r="K17" s="63"/>
      <c r="N17" s="14"/>
      <c r="O17" s="14"/>
      <c r="P17" s="14"/>
      <c r="Q17" s="13">
        <v>12</v>
      </c>
      <c r="R17" s="13">
        <v>6</v>
      </c>
      <c r="S17" s="14"/>
    </row>
    <row r="18" spans="1:19" s="10" customFormat="1" ht="15" customHeight="1">
      <c r="A18" s="177">
        <v>7</v>
      </c>
      <c r="B18" s="87">
        <v>1</v>
      </c>
      <c r="C18" s="87" t="s">
        <v>237</v>
      </c>
      <c r="D18" s="88" t="s">
        <v>238</v>
      </c>
      <c r="E18" s="89" t="s">
        <v>210</v>
      </c>
      <c r="F18" s="90" t="s">
        <v>239</v>
      </c>
      <c r="G18" s="91" t="s">
        <v>162</v>
      </c>
      <c r="H18" s="91" t="s">
        <v>211</v>
      </c>
      <c r="I18" s="100">
        <v>0.0777199074074074</v>
      </c>
      <c r="J18" s="63">
        <f t="shared" si="0"/>
        <v>0.00019675925925925764</v>
      </c>
      <c r="K18" s="63"/>
      <c r="N18" s="14"/>
      <c r="O18" s="14"/>
      <c r="P18" s="14"/>
      <c r="Q18" s="13">
        <v>10</v>
      </c>
      <c r="R18" s="13">
        <v>5</v>
      </c>
      <c r="S18" s="14"/>
    </row>
    <row r="19" spans="1:19" s="10" customFormat="1" ht="15" customHeight="1">
      <c r="A19" s="177">
        <v>8</v>
      </c>
      <c r="B19" s="87">
        <v>24</v>
      </c>
      <c r="C19" s="87" t="s">
        <v>290</v>
      </c>
      <c r="D19" s="88" t="s">
        <v>291</v>
      </c>
      <c r="E19" s="89" t="s">
        <v>284</v>
      </c>
      <c r="F19" s="90" t="s">
        <v>292</v>
      </c>
      <c r="G19" s="91" t="s">
        <v>162</v>
      </c>
      <c r="H19" s="91" t="s">
        <v>213</v>
      </c>
      <c r="I19" s="100">
        <v>0.0777199074074074</v>
      </c>
      <c r="J19" s="63">
        <f t="shared" si="0"/>
        <v>0.00019675925925925764</v>
      </c>
      <c r="K19" s="63"/>
      <c r="N19" s="14"/>
      <c r="O19" s="14"/>
      <c r="P19" s="14"/>
      <c r="Q19" s="13">
        <v>9</v>
      </c>
      <c r="R19" s="13">
        <v>4</v>
      </c>
      <c r="S19" s="14"/>
    </row>
    <row r="20" spans="1:19" s="10" customFormat="1" ht="15" customHeight="1">
      <c r="A20" s="177">
        <v>9</v>
      </c>
      <c r="B20" s="87">
        <v>95</v>
      </c>
      <c r="C20" s="87" t="s">
        <v>377</v>
      </c>
      <c r="D20" s="88" t="s">
        <v>378</v>
      </c>
      <c r="E20" s="89" t="s">
        <v>379</v>
      </c>
      <c r="F20" s="90">
        <v>13230</v>
      </c>
      <c r="G20" s="91" t="s">
        <v>162</v>
      </c>
      <c r="H20" s="91" t="s">
        <v>328</v>
      </c>
      <c r="I20" s="100">
        <v>0.0777199074074074</v>
      </c>
      <c r="J20" s="63">
        <f t="shared" si="0"/>
        <v>0.00019675925925925764</v>
      </c>
      <c r="K20" s="63"/>
      <c r="N20" s="14"/>
      <c r="O20" s="14"/>
      <c r="P20" s="14"/>
      <c r="Q20" s="13">
        <v>8</v>
      </c>
      <c r="R20" s="13">
        <v>3</v>
      </c>
      <c r="S20" s="14"/>
    </row>
    <row r="21" spans="1:19" s="10" customFormat="1" ht="15" customHeight="1">
      <c r="A21" s="177">
        <v>10</v>
      </c>
      <c r="B21" s="87">
        <v>32</v>
      </c>
      <c r="C21" s="87" t="s">
        <v>215</v>
      </c>
      <c r="D21" s="88" t="s">
        <v>216</v>
      </c>
      <c r="E21" s="89" t="s">
        <v>203</v>
      </c>
      <c r="F21" s="90">
        <v>4656</v>
      </c>
      <c r="G21" s="91" t="s">
        <v>162</v>
      </c>
      <c r="H21" s="91" t="s">
        <v>306</v>
      </c>
      <c r="I21" s="100">
        <v>0.0777199074074074</v>
      </c>
      <c r="J21" s="63">
        <f t="shared" si="0"/>
        <v>0.00019675925925925764</v>
      </c>
      <c r="K21" s="63"/>
      <c r="N21" s="14"/>
      <c r="O21" s="14"/>
      <c r="P21" s="14"/>
      <c r="Q21" s="13">
        <v>7</v>
      </c>
      <c r="R21" s="13">
        <v>2</v>
      </c>
      <c r="S21" s="14"/>
    </row>
    <row r="22" spans="1:19" s="10" customFormat="1" ht="15" customHeight="1">
      <c r="A22" s="177">
        <v>11</v>
      </c>
      <c r="B22" s="87">
        <v>12</v>
      </c>
      <c r="C22" s="87" t="s">
        <v>257</v>
      </c>
      <c r="D22" s="88" t="s">
        <v>262</v>
      </c>
      <c r="E22" s="89" t="s">
        <v>259</v>
      </c>
      <c r="F22" s="90" t="s">
        <v>263</v>
      </c>
      <c r="G22" s="91" t="s">
        <v>162</v>
      </c>
      <c r="H22" s="91" t="s">
        <v>261</v>
      </c>
      <c r="I22" s="100">
        <v>0.0777199074074074</v>
      </c>
      <c r="J22" s="63">
        <f t="shared" si="0"/>
        <v>0.00019675925925925764</v>
      </c>
      <c r="K22" s="63"/>
      <c r="N22" s="14"/>
      <c r="O22" s="14"/>
      <c r="P22" s="14"/>
      <c r="Q22" s="13">
        <v>6</v>
      </c>
      <c r="R22" s="13">
        <v>1</v>
      </c>
      <c r="S22" s="14"/>
    </row>
    <row r="23" spans="1:19" s="10" customFormat="1" ht="15" customHeight="1">
      <c r="A23" s="177">
        <v>12</v>
      </c>
      <c r="B23" s="87">
        <v>51</v>
      </c>
      <c r="C23" s="87" t="s">
        <v>316</v>
      </c>
      <c r="D23" s="88" t="s">
        <v>317</v>
      </c>
      <c r="E23" s="89" t="s">
        <v>184</v>
      </c>
      <c r="F23" s="90">
        <v>7838</v>
      </c>
      <c r="G23" s="91" t="s">
        <v>246</v>
      </c>
      <c r="H23" s="91" t="s">
        <v>318</v>
      </c>
      <c r="I23" s="100">
        <v>0.0777199074074074</v>
      </c>
      <c r="J23" s="63">
        <f t="shared" si="0"/>
        <v>0.00019675925925925764</v>
      </c>
      <c r="K23" s="63"/>
      <c r="N23" s="14"/>
      <c r="O23" s="14"/>
      <c r="P23" s="14"/>
      <c r="Q23" s="13">
        <v>5</v>
      </c>
      <c r="R23" s="13"/>
      <c r="S23" s="14"/>
    </row>
    <row r="24" spans="1:19" s="10" customFormat="1" ht="15" customHeight="1">
      <c r="A24" s="177">
        <v>13</v>
      </c>
      <c r="B24" s="87">
        <v>43</v>
      </c>
      <c r="C24" s="87" t="s">
        <v>180</v>
      </c>
      <c r="D24" s="88" t="s">
        <v>181</v>
      </c>
      <c r="E24" s="89" t="s">
        <v>28</v>
      </c>
      <c r="F24" s="90">
        <v>18205</v>
      </c>
      <c r="G24" s="91" t="s">
        <v>246</v>
      </c>
      <c r="H24" s="91" t="s">
        <v>172</v>
      </c>
      <c r="I24" s="100">
        <v>0.0777199074074074</v>
      </c>
      <c r="J24" s="63">
        <f t="shared" si="0"/>
        <v>0.00019675925925925764</v>
      </c>
      <c r="K24" s="63">
        <v>2.3148148148148147E-05</v>
      </c>
      <c r="N24" s="14"/>
      <c r="O24" s="14"/>
      <c r="P24" s="14"/>
      <c r="Q24" s="13">
        <v>4</v>
      </c>
      <c r="R24" s="13"/>
      <c r="S24" s="14"/>
    </row>
    <row r="25" spans="1:19" s="10" customFormat="1" ht="15" customHeight="1">
      <c r="A25" s="177">
        <v>14</v>
      </c>
      <c r="B25" s="87">
        <v>17</v>
      </c>
      <c r="C25" s="87" t="s">
        <v>277</v>
      </c>
      <c r="D25" s="88" t="s">
        <v>278</v>
      </c>
      <c r="E25" s="89" t="s">
        <v>259</v>
      </c>
      <c r="F25" s="90" t="s">
        <v>279</v>
      </c>
      <c r="G25" s="91" t="s">
        <v>246</v>
      </c>
      <c r="H25" s="91" t="s">
        <v>261</v>
      </c>
      <c r="I25" s="100">
        <v>0.0777199074074074</v>
      </c>
      <c r="J25" s="63">
        <f t="shared" si="0"/>
        <v>0.00019675925925925764</v>
      </c>
      <c r="K25" s="63"/>
      <c r="N25" s="14"/>
      <c r="O25" s="14"/>
      <c r="P25" s="14"/>
      <c r="Q25" s="13">
        <v>3</v>
      </c>
      <c r="R25" s="13"/>
      <c r="S25" s="14"/>
    </row>
    <row r="26" spans="1:19" s="10" customFormat="1" ht="15" customHeight="1">
      <c r="A26" s="177">
        <v>15</v>
      </c>
      <c r="B26" s="87">
        <v>92</v>
      </c>
      <c r="C26" s="87" t="s">
        <v>314</v>
      </c>
      <c r="D26" s="88" t="s">
        <v>374</v>
      </c>
      <c r="E26" s="89" t="s">
        <v>30</v>
      </c>
      <c r="F26" s="90">
        <v>15733</v>
      </c>
      <c r="G26" s="91" t="s">
        <v>246</v>
      </c>
      <c r="H26" s="91" t="s">
        <v>328</v>
      </c>
      <c r="I26" s="100">
        <v>0.0777199074074074</v>
      </c>
      <c r="J26" s="63">
        <f t="shared" si="0"/>
        <v>0.00019675925925925764</v>
      </c>
      <c r="K26" s="63"/>
      <c r="N26" s="14"/>
      <c r="O26" s="14"/>
      <c r="P26" s="14"/>
      <c r="Q26" s="13">
        <v>2</v>
      </c>
      <c r="R26" s="13"/>
      <c r="S26" s="14"/>
    </row>
    <row r="27" spans="1:19" s="10" customFormat="1" ht="15" customHeight="1">
      <c r="A27" s="177">
        <v>16</v>
      </c>
      <c r="B27" s="87">
        <v>83</v>
      </c>
      <c r="C27" s="87" t="s">
        <v>369</v>
      </c>
      <c r="D27" s="88" t="s">
        <v>370</v>
      </c>
      <c r="E27" s="89" t="s">
        <v>194</v>
      </c>
      <c r="F27" s="90">
        <v>7803</v>
      </c>
      <c r="G27" s="91" t="s">
        <v>165</v>
      </c>
      <c r="H27" s="91" t="s">
        <v>324</v>
      </c>
      <c r="I27" s="100">
        <v>0.0777199074074074</v>
      </c>
      <c r="J27" s="63">
        <f t="shared" si="0"/>
        <v>0.00019675925925925764</v>
      </c>
      <c r="K27" s="63"/>
      <c r="N27" s="14"/>
      <c r="O27" s="14"/>
      <c r="P27" s="14"/>
      <c r="Q27" s="13">
        <v>1</v>
      </c>
      <c r="R27" s="13"/>
      <c r="S27" s="14"/>
    </row>
    <row r="28" spans="1:11" s="10" customFormat="1" ht="15" customHeight="1">
      <c r="A28" s="177">
        <v>17</v>
      </c>
      <c r="B28" s="87">
        <v>34</v>
      </c>
      <c r="C28" s="87" t="s">
        <v>307</v>
      </c>
      <c r="D28" s="88" t="s">
        <v>308</v>
      </c>
      <c r="E28" s="89" t="s">
        <v>309</v>
      </c>
      <c r="F28" s="90">
        <v>4324</v>
      </c>
      <c r="G28" s="91" t="s">
        <v>246</v>
      </c>
      <c r="H28" s="91" t="s">
        <v>306</v>
      </c>
      <c r="I28" s="100">
        <v>0.0777199074074074</v>
      </c>
      <c r="J28" s="63">
        <f t="shared" si="0"/>
        <v>0.00019675925925925764</v>
      </c>
      <c r="K28" s="63"/>
    </row>
    <row r="29" spans="1:11" s="10" customFormat="1" ht="15" customHeight="1">
      <c r="A29" s="177">
        <v>18</v>
      </c>
      <c r="B29" s="87">
        <v>6</v>
      </c>
      <c r="C29" s="87" t="s">
        <v>254</v>
      </c>
      <c r="D29" s="88" t="s">
        <v>255</v>
      </c>
      <c r="E29" s="89" t="s">
        <v>252</v>
      </c>
      <c r="F29" s="90" t="s">
        <v>256</v>
      </c>
      <c r="G29" s="91" t="s">
        <v>246</v>
      </c>
      <c r="H29" s="91" t="s">
        <v>211</v>
      </c>
      <c r="I29" s="100">
        <v>0.0777199074074074</v>
      </c>
      <c r="J29" s="63">
        <f t="shared" si="0"/>
        <v>0.00019675925925925764</v>
      </c>
      <c r="K29" s="63"/>
    </row>
    <row r="30" spans="1:11" s="10" customFormat="1" ht="15" customHeight="1">
      <c r="A30" s="177">
        <v>19</v>
      </c>
      <c r="B30" s="87">
        <v>64</v>
      </c>
      <c r="C30" s="87" t="s">
        <v>199</v>
      </c>
      <c r="D30" s="88" t="s">
        <v>200</v>
      </c>
      <c r="E30" s="89" t="s">
        <v>24</v>
      </c>
      <c r="F30" s="90">
        <v>11689</v>
      </c>
      <c r="G30" s="91" t="s">
        <v>162</v>
      </c>
      <c r="H30" s="91" t="s">
        <v>212</v>
      </c>
      <c r="I30" s="100">
        <v>0.0777199074074074</v>
      </c>
      <c r="J30" s="63">
        <f t="shared" si="0"/>
        <v>0.00019675925925925764</v>
      </c>
      <c r="K30" s="63"/>
    </row>
    <row r="31" spans="1:11" s="10" customFormat="1" ht="15" customHeight="1">
      <c r="A31" s="177">
        <v>20</v>
      </c>
      <c r="B31" s="87">
        <v>23</v>
      </c>
      <c r="C31" s="87" t="s">
        <v>287</v>
      </c>
      <c r="D31" s="88" t="s">
        <v>288</v>
      </c>
      <c r="E31" s="89" t="s">
        <v>284</v>
      </c>
      <c r="F31" s="90" t="s">
        <v>289</v>
      </c>
      <c r="G31" s="91" t="s">
        <v>162</v>
      </c>
      <c r="H31" s="91" t="s">
        <v>213</v>
      </c>
      <c r="I31" s="100">
        <v>0.0777199074074074</v>
      </c>
      <c r="J31" s="63">
        <f t="shared" si="0"/>
        <v>0.00019675925925925764</v>
      </c>
      <c r="K31" s="63"/>
    </row>
    <row r="32" spans="1:11" s="10" customFormat="1" ht="15" customHeight="1">
      <c r="A32" s="177">
        <v>21</v>
      </c>
      <c r="B32" s="87">
        <v>45</v>
      </c>
      <c r="C32" s="87" t="s">
        <v>175</v>
      </c>
      <c r="D32" s="88" t="s">
        <v>176</v>
      </c>
      <c r="E32" s="89" t="s">
        <v>28</v>
      </c>
      <c r="F32" s="90">
        <v>18866</v>
      </c>
      <c r="G32" s="91" t="s">
        <v>162</v>
      </c>
      <c r="H32" s="91" t="s">
        <v>172</v>
      </c>
      <c r="I32" s="100">
        <v>0.0777199074074074</v>
      </c>
      <c r="J32" s="63">
        <f t="shared" si="0"/>
        <v>0.00019675925925925764</v>
      </c>
      <c r="K32" s="63"/>
    </row>
    <row r="33" spans="1:11" s="10" customFormat="1" ht="15" customHeight="1">
      <c r="A33" s="177">
        <v>22</v>
      </c>
      <c r="B33" s="87">
        <v>66</v>
      </c>
      <c r="C33" s="87" t="s">
        <v>339</v>
      </c>
      <c r="D33" s="88" t="s">
        <v>340</v>
      </c>
      <c r="E33" s="89" t="s">
        <v>24</v>
      </c>
      <c r="F33" s="90">
        <v>13727</v>
      </c>
      <c r="G33" s="91" t="s">
        <v>165</v>
      </c>
      <c r="H33" s="91" t="s">
        <v>212</v>
      </c>
      <c r="I33" s="100">
        <v>0.0777199074074074</v>
      </c>
      <c r="J33" s="63">
        <f t="shared" si="0"/>
        <v>0.00019675925925925764</v>
      </c>
      <c r="K33" s="63"/>
    </row>
    <row r="34" spans="1:11" s="10" customFormat="1" ht="15" customHeight="1">
      <c r="A34" s="177">
        <v>23</v>
      </c>
      <c r="B34" s="87">
        <v>31</v>
      </c>
      <c r="C34" s="87" t="s">
        <v>204</v>
      </c>
      <c r="D34" s="88" t="s">
        <v>219</v>
      </c>
      <c r="E34" s="89" t="s">
        <v>203</v>
      </c>
      <c r="F34" s="90">
        <v>6047</v>
      </c>
      <c r="G34" s="91" t="s">
        <v>162</v>
      </c>
      <c r="H34" s="91" t="s">
        <v>306</v>
      </c>
      <c r="I34" s="100">
        <v>0.0777199074074074</v>
      </c>
      <c r="J34" s="63">
        <f t="shared" si="0"/>
        <v>0.00019675925925925764</v>
      </c>
      <c r="K34" s="63"/>
    </row>
    <row r="35" spans="1:11" s="10" customFormat="1" ht="15" customHeight="1">
      <c r="A35" s="177">
        <v>24</v>
      </c>
      <c r="B35" s="87">
        <v>94</v>
      </c>
      <c r="C35" s="87" t="s">
        <v>187</v>
      </c>
      <c r="D35" s="88" t="s">
        <v>188</v>
      </c>
      <c r="E35" s="89" t="s">
        <v>30</v>
      </c>
      <c r="F35" s="90">
        <v>9614</v>
      </c>
      <c r="G35" s="91" t="s">
        <v>162</v>
      </c>
      <c r="H35" s="91" t="s">
        <v>328</v>
      </c>
      <c r="I35" s="100">
        <v>0.0777199074074074</v>
      </c>
      <c r="J35" s="63">
        <f t="shared" si="0"/>
        <v>0.00019675925925925764</v>
      </c>
      <c r="K35" s="63"/>
    </row>
    <row r="36" spans="1:11" s="10" customFormat="1" ht="15" customHeight="1">
      <c r="A36" s="177">
        <v>25</v>
      </c>
      <c r="B36" s="87">
        <v>76</v>
      </c>
      <c r="C36" s="87" t="s">
        <v>360</v>
      </c>
      <c r="D36" s="88" t="s">
        <v>361</v>
      </c>
      <c r="E36" s="89" t="s">
        <v>22</v>
      </c>
      <c r="F36" s="90">
        <v>9508</v>
      </c>
      <c r="G36" s="91" t="s">
        <v>162</v>
      </c>
      <c r="H36" s="91" t="s">
        <v>351</v>
      </c>
      <c r="I36" s="100">
        <v>0.0777199074074074</v>
      </c>
      <c r="J36" s="63">
        <f t="shared" si="0"/>
        <v>0.00019675925925925764</v>
      </c>
      <c r="K36" s="63"/>
    </row>
    <row r="37" spans="1:11" s="10" customFormat="1" ht="15" customHeight="1">
      <c r="A37" s="177">
        <v>26</v>
      </c>
      <c r="B37" s="87">
        <v>22</v>
      </c>
      <c r="C37" s="87" t="s">
        <v>168</v>
      </c>
      <c r="D37" s="88" t="s">
        <v>169</v>
      </c>
      <c r="E37" s="89" t="s">
        <v>284</v>
      </c>
      <c r="F37" s="90" t="s">
        <v>286</v>
      </c>
      <c r="G37" s="91" t="s">
        <v>162</v>
      </c>
      <c r="H37" s="91" t="s">
        <v>213</v>
      </c>
      <c r="I37" s="100">
        <v>0.0777199074074074</v>
      </c>
      <c r="J37" s="63">
        <f t="shared" si="0"/>
        <v>0.00019675925925925764</v>
      </c>
      <c r="K37" s="63"/>
    </row>
    <row r="38" spans="1:11" s="10" customFormat="1" ht="15" customHeight="1">
      <c r="A38" s="177">
        <v>27</v>
      </c>
      <c r="B38" s="87">
        <v>13</v>
      </c>
      <c r="C38" s="87" t="s">
        <v>264</v>
      </c>
      <c r="D38" s="88" t="s">
        <v>265</v>
      </c>
      <c r="E38" s="89" t="s">
        <v>266</v>
      </c>
      <c r="F38" s="90" t="s">
        <v>267</v>
      </c>
      <c r="G38" s="91" t="s">
        <v>246</v>
      </c>
      <c r="H38" s="91" t="s">
        <v>261</v>
      </c>
      <c r="I38" s="100">
        <v>0.0777199074074074</v>
      </c>
      <c r="J38" s="63">
        <f t="shared" si="0"/>
        <v>0.00019675925925925764</v>
      </c>
      <c r="K38" s="63"/>
    </row>
    <row r="39" spans="1:11" s="10" customFormat="1" ht="15" customHeight="1">
      <c r="A39" s="177">
        <v>28</v>
      </c>
      <c r="B39" s="87">
        <v>72</v>
      </c>
      <c r="C39" s="87" t="s">
        <v>352</v>
      </c>
      <c r="D39" s="88" t="s">
        <v>353</v>
      </c>
      <c r="E39" s="89" t="s">
        <v>350</v>
      </c>
      <c r="F39" s="90">
        <v>17888</v>
      </c>
      <c r="G39" s="91" t="s">
        <v>162</v>
      </c>
      <c r="H39" s="91" t="s">
        <v>351</v>
      </c>
      <c r="I39" s="100">
        <v>0.0777199074074074</v>
      </c>
      <c r="J39" s="63">
        <f t="shared" si="0"/>
        <v>0.00019675925925925764</v>
      </c>
      <c r="K39" s="63"/>
    </row>
    <row r="40" spans="1:11" s="10" customFormat="1" ht="15" customHeight="1">
      <c r="A40" s="177">
        <v>29</v>
      </c>
      <c r="B40" s="87">
        <v>65</v>
      </c>
      <c r="C40" s="87" t="s">
        <v>337</v>
      </c>
      <c r="D40" s="88" t="s">
        <v>338</v>
      </c>
      <c r="E40" s="89" t="s">
        <v>24</v>
      </c>
      <c r="F40" s="90">
        <v>10675</v>
      </c>
      <c r="G40" s="91" t="s">
        <v>162</v>
      </c>
      <c r="H40" s="91" t="s">
        <v>212</v>
      </c>
      <c r="I40" s="100">
        <v>0.0777199074074074</v>
      </c>
      <c r="J40" s="63">
        <f t="shared" si="0"/>
        <v>0.00019675925925925764</v>
      </c>
      <c r="K40" s="63">
        <v>1.1574074074074073E-05</v>
      </c>
    </row>
    <row r="41" spans="1:11" s="10" customFormat="1" ht="15" customHeight="1">
      <c r="A41" s="177">
        <v>30</v>
      </c>
      <c r="B41" s="87">
        <v>15</v>
      </c>
      <c r="C41" s="87" t="s">
        <v>271</v>
      </c>
      <c r="D41" s="88" t="s">
        <v>272</v>
      </c>
      <c r="E41" s="89" t="s">
        <v>259</v>
      </c>
      <c r="F41" s="90" t="s">
        <v>273</v>
      </c>
      <c r="G41" s="91" t="s">
        <v>246</v>
      </c>
      <c r="H41" s="91" t="s">
        <v>261</v>
      </c>
      <c r="I41" s="100">
        <v>0.0777199074074074</v>
      </c>
      <c r="J41" s="63">
        <f t="shared" si="0"/>
        <v>0.00019675925925925764</v>
      </c>
      <c r="K41" s="63"/>
    </row>
    <row r="42" spans="1:11" s="10" customFormat="1" ht="15" customHeight="1">
      <c r="A42" s="177">
        <v>31</v>
      </c>
      <c r="B42" s="87">
        <v>14</v>
      </c>
      <c r="C42" s="87" t="s">
        <v>268</v>
      </c>
      <c r="D42" s="88" t="s">
        <v>269</v>
      </c>
      <c r="E42" s="89" t="s">
        <v>259</v>
      </c>
      <c r="F42" s="90" t="s">
        <v>270</v>
      </c>
      <c r="G42" s="91" t="s">
        <v>246</v>
      </c>
      <c r="H42" s="91" t="s">
        <v>261</v>
      </c>
      <c r="I42" s="100">
        <v>0.0777199074074074</v>
      </c>
      <c r="J42" s="63">
        <f t="shared" si="0"/>
        <v>0.00019675925925925764</v>
      </c>
      <c r="K42" s="63"/>
    </row>
    <row r="43" spans="1:11" s="10" customFormat="1" ht="15" customHeight="1">
      <c r="A43" s="177">
        <v>32</v>
      </c>
      <c r="B43" s="87">
        <v>93</v>
      </c>
      <c r="C43" s="87" t="s">
        <v>375</v>
      </c>
      <c r="D43" s="88" t="s">
        <v>376</v>
      </c>
      <c r="E43" s="89" t="s">
        <v>170</v>
      </c>
      <c r="F43" s="90">
        <v>9623</v>
      </c>
      <c r="G43" s="91" t="s">
        <v>165</v>
      </c>
      <c r="H43" s="91" t="s">
        <v>328</v>
      </c>
      <c r="I43" s="100">
        <v>0.0777199074074074</v>
      </c>
      <c r="J43" s="63">
        <f t="shared" si="0"/>
        <v>0.00019675925925925764</v>
      </c>
      <c r="K43" s="63"/>
    </row>
    <row r="44" spans="1:11" s="10" customFormat="1" ht="15" customHeight="1">
      <c r="A44" s="177">
        <v>33</v>
      </c>
      <c r="B44" s="87">
        <v>44</v>
      </c>
      <c r="C44" s="87" t="s">
        <v>173</v>
      </c>
      <c r="D44" s="88" t="s">
        <v>174</v>
      </c>
      <c r="E44" s="89" t="s">
        <v>28</v>
      </c>
      <c r="F44" s="90">
        <v>11093</v>
      </c>
      <c r="G44" s="91" t="s">
        <v>162</v>
      </c>
      <c r="H44" s="91" t="s">
        <v>172</v>
      </c>
      <c r="I44" s="100">
        <v>0.0777199074074074</v>
      </c>
      <c r="J44" s="63">
        <f t="shared" si="0"/>
        <v>0.00019675925925925764</v>
      </c>
      <c r="K44" s="63"/>
    </row>
    <row r="45" spans="1:11" s="10" customFormat="1" ht="15" customHeight="1">
      <c r="A45" s="177">
        <v>34</v>
      </c>
      <c r="B45" s="87">
        <v>82</v>
      </c>
      <c r="C45" s="87" t="s">
        <v>367</v>
      </c>
      <c r="D45" s="88" t="s">
        <v>368</v>
      </c>
      <c r="E45" s="89" t="s">
        <v>29</v>
      </c>
      <c r="F45" s="90">
        <v>18248</v>
      </c>
      <c r="G45" s="91" t="s">
        <v>246</v>
      </c>
      <c r="H45" s="91" t="s">
        <v>324</v>
      </c>
      <c r="I45" s="100">
        <v>0.0777199074074074</v>
      </c>
      <c r="J45" s="63">
        <f t="shared" si="0"/>
        <v>0.00019675925925925764</v>
      </c>
      <c r="K45" s="63"/>
    </row>
    <row r="46" spans="1:11" s="10" customFormat="1" ht="15" customHeight="1">
      <c r="A46" s="177">
        <v>35</v>
      </c>
      <c r="B46" s="87">
        <v>71</v>
      </c>
      <c r="C46" s="87" t="s">
        <v>348</v>
      </c>
      <c r="D46" s="88" t="s">
        <v>349</v>
      </c>
      <c r="E46" s="89" t="s">
        <v>350</v>
      </c>
      <c r="F46" s="90">
        <v>14658</v>
      </c>
      <c r="G46" s="91" t="s">
        <v>165</v>
      </c>
      <c r="H46" s="91" t="s">
        <v>351</v>
      </c>
      <c r="I46" s="100">
        <v>0.0777199074074074</v>
      </c>
      <c r="J46" s="63">
        <f t="shared" si="0"/>
        <v>0.00019675925925925764</v>
      </c>
      <c r="K46" s="63"/>
    </row>
    <row r="47" spans="1:11" s="10" customFormat="1" ht="15" customHeight="1">
      <c r="A47" s="177">
        <v>36</v>
      </c>
      <c r="B47" s="87">
        <v>41</v>
      </c>
      <c r="C47" s="87" t="s">
        <v>310</v>
      </c>
      <c r="D47" s="88" t="s">
        <v>311</v>
      </c>
      <c r="E47" s="89" t="s">
        <v>28</v>
      </c>
      <c r="F47" s="90">
        <v>14513</v>
      </c>
      <c r="G47" s="91" t="s">
        <v>162</v>
      </c>
      <c r="H47" s="91" t="s">
        <v>172</v>
      </c>
      <c r="I47" s="100">
        <v>0.0777199074074074</v>
      </c>
      <c r="J47" s="63">
        <f t="shared" si="0"/>
        <v>0.00019675925925925764</v>
      </c>
      <c r="K47" s="63"/>
    </row>
    <row r="48" spans="1:11" s="10" customFormat="1" ht="15" customHeight="1">
      <c r="A48" s="177">
        <v>37</v>
      </c>
      <c r="B48" s="87">
        <v>74</v>
      </c>
      <c r="C48" s="87" t="s">
        <v>356</v>
      </c>
      <c r="D48" s="88" t="s">
        <v>357</v>
      </c>
      <c r="E48" s="89" t="s">
        <v>350</v>
      </c>
      <c r="F48" s="90">
        <v>9628</v>
      </c>
      <c r="G48" s="91" t="s">
        <v>246</v>
      </c>
      <c r="H48" s="91" t="s">
        <v>351</v>
      </c>
      <c r="I48" s="100">
        <v>0.0777199074074074</v>
      </c>
      <c r="J48" s="63">
        <f t="shared" si="0"/>
        <v>0.00019675925925925764</v>
      </c>
      <c r="K48" s="63"/>
    </row>
    <row r="49" spans="1:11" s="10" customFormat="1" ht="15" customHeight="1">
      <c r="A49" s="177">
        <v>38</v>
      </c>
      <c r="B49" s="87">
        <v>53</v>
      </c>
      <c r="C49" s="87" t="s">
        <v>182</v>
      </c>
      <c r="D49" s="88" t="s">
        <v>183</v>
      </c>
      <c r="E49" s="89" t="s">
        <v>184</v>
      </c>
      <c r="F49" s="90">
        <v>10724</v>
      </c>
      <c r="G49" s="91" t="s">
        <v>162</v>
      </c>
      <c r="H49" s="91" t="s">
        <v>318</v>
      </c>
      <c r="I49" s="100">
        <v>0.0777199074074074</v>
      </c>
      <c r="J49" s="63">
        <f t="shared" si="0"/>
        <v>0.00019675925925925764</v>
      </c>
      <c r="K49" s="63"/>
    </row>
    <row r="50" spans="1:11" s="10" customFormat="1" ht="15" customHeight="1">
      <c r="A50" s="177">
        <v>39</v>
      </c>
      <c r="B50" s="87">
        <v>91</v>
      </c>
      <c r="C50" s="87" t="s">
        <v>371</v>
      </c>
      <c r="D50" s="88" t="s">
        <v>372</v>
      </c>
      <c r="E50" s="89" t="s">
        <v>373</v>
      </c>
      <c r="F50" s="90">
        <v>14355</v>
      </c>
      <c r="G50" s="91" t="s">
        <v>246</v>
      </c>
      <c r="H50" s="91" t="s">
        <v>328</v>
      </c>
      <c r="I50" s="100">
        <v>0.0777199074074074</v>
      </c>
      <c r="J50" s="63">
        <f t="shared" si="0"/>
        <v>0.00019675925925925764</v>
      </c>
      <c r="K50" s="63"/>
    </row>
    <row r="51" spans="1:11" s="10" customFormat="1" ht="15" customHeight="1">
      <c r="A51" s="177">
        <v>40</v>
      </c>
      <c r="B51" s="87">
        <v>73</v>
      </c>
      <c r="C51" s="87" t="s">
        <v>354</v>
      </c>
      <c r="D51" s="88" t="s">
        <v>355</v>
      </c>
      <c r="E51" s="89" t="s">
        <v>350</v>
      </c>
      <c r="F51" s="90">
        <v>5463</v>
      </c>
      <c r="G51" s="91" t="s">
        <v>162</v>
      </c>
      <c r="H51" s="91" t="s">
        <v>351</v>
      </c>
      <c r="I51" s="100">
        <v>0.0777199074074074</v>
      </c>
      <c r="J51" s="63">
        <f t="shared" si="0"/>
        <v>0.00019675925925925764</v>
      </c>
      <c r="K51" s="63"/>
    </row>
    <row r="52" spans="1:11" s="10" customFormat="1" ht="15" customHeight="1">
      <c r="A52" s="177">
        <v>41</v>
      </c>
      <c r="B52" s="87">
        <v>16</v>
      </c>
      <c r="C52" s="87" t="s">
        <v>274</v>
      </c>
      <c r="D52" s="88" t="s">
        <v>275</v>
      </c>
      <c r="E52" s="89" t="s">
        <v>259</v>
      </c>
      <c r="F52" s="90" t="s">
        <v>276</v>
      </c>
      <c r="G52" s="91" t="s">
        <v>246</v>
      </c>
      <c r="H52" s="91" t="s">
        <v>261</v>
      </c>
      <c r="I52" s="100">
        <v>0.0777199074074074</v>
      </c>
      <c r="J52" s="63">
        <f t="shared" si="0"/>
        <v>0.00019675925925925764</v>
      </c>
      <c r="K52" s="63"/>
    </row>
    <row r="53" spans="1:11" s="10" customFormat="1" ht="15" customHeight="1">
      <c r="A53" s="177">
        <v>42</v>
      </c>
      <c r="B53" s="87">
        <v>33</v>
      </c>
      <c r="C53" s="87" t="s">
        <v>217</v>
      </c>
      <c r="D53" s="88" t="s">
        <v>218</v>
      </c>
      <c r="E53" s="89" t="s">
        <v>203</v>
      </c>
      <c r="F53" s="90">
        <v>5407</v>
      </c>
      <c r="G53" s="91" t="s">
        <v>162</v>
      </c>
      <c r="H53" s="91" t="s">
        <v>306</v>
      </c>
      <c r="I53" s="100">
        <v>0.0777199074074074</v>
      </c>
      <c r="J53" s="63">
        <f t="shared" si="0"/>
        <v>0.00019675925925925764</v>
      </c>
      <c r="K53" s="63"/>
    </row>
    <row r="54" spans="1:13" s="10" customFormat="1" ht="15" customHeight="1">
      <c r="A54" s="177">
        <v>43</v>
      </c>
      <c r="B54" s="87">
        <v>77</v>
      </c>
      <c r="C54" s="87" t="s">
        <v>362</v>
      </c>
      <c r="D54" s="88" t="s">
        <v>363</v>
      </c>
      <c r="E54" s="89" t="s">
        <v>364</v>
      </c>
      <c r="F54" s="90">
        <v>8606</v>
      </c>
      <c r="G54" s="91" t="s">
        <v>246</v>
      </c>
      <c r="H54" s="91" t="s">
        <v>351</v>
      </c>
      <c r="I54" s="100">
        <v>0.0777199074074074</v>
      </c>
      <c r="J54" s="63">
        <f t="shared" si="0"/>
        <v>0.00019675925925925764</v>
      </c>
      <c r="K54" s="63"/>
      <c r="M54" s="82"/>
    </row>
    <row r="55" spans="1:13" s="10" customFormat="1" ht="15" customHeight="1">
      <c r="A55" s="177">
        <v>44</v>
      </c>
      <c r="B55" s="87">
        <v>81</v>
      </c>
      <c r="C55" s="87" t="s">
        <v>365</v>
      </c>
      <c r="D55" s="88" t="s">
        <v>366</v>
      </c>
      <c r="E55" s="89" t="s">
        <v>29</v>
      </c>
      <c r="F55" s="90">
        <v>17408</v>
      </c>
      <c r="G55" s="91" t="s">
        <v>246</v>
      </c>
      <c r="H55" s="91" t="s">
        <v>324</v>
      </c>
      <c r="I55" s="100">
        <v>0.0777199074074074</v>
      </c>
      <c r="J55" s="63">
        <f t="shared" si="0"/>
        <v>0.00019675925925925764</v>
      </c>
      <c r="K55" s="63"/>
      <c r="M55" s="82"/>
    </row>
    <row r="56" spans="1:13" s="10" customFormat="1" ht="15" customHeight="1">
      <c r="A56" s="177">
        <v>45</v>
      </c>
      <c r="B56" s="87">
        <v>56</v>
      </c>
      <c r="C56" s="87" t="s">
        <v>189</v>
      </c>
      <c r="D56" s="88" t="s">
        <v>190</v>
      </c>
      <c r="E56" s="89" t="s">
        <v>191</v>
      </c>
      <c r="F56" s="90">
        <v>11073</v>
      </c>
      <c r="G56" s="91" t="s">
        <v>162</v>
      </c>
      <c r="H56" s="91" t="s">
        <v>318</v>
      </c>
      <c r="I56" s="100">
        <v>0.0777199074074074</v>
      </c>
      <c r="J56" s="63">
        <f t="shared" si="0"/>
        <v>0.00019675925925925764</v>
      </c>
      <c r="K56" s="63"/>
      <c r="M56" s="82"/>
    </row>
    <row r="57" spans="1:13" s="10" customFormat="1" ht="15" customHeight="1">
      <c r="A57" s="177">
        <v>46</v>
      </c>
      <c r="B57" s="87">
        <v>26</v>
      </c>
      <c r="C57" s="87" t="s">
        <v>296</v>
      </c>
      <c r="D57" s="88" t="s">
        <v>297</v>
      </c>
      <c r="E57" s="89" t="s">
        <v>284</v>
      </c>
      <c r="F57" s="90" t="s">
        <v>167</v>
      </c>
      <c r="G57" s="91" t="s">
        <v>246</v>
      </c>
      <c r="H57" s="91" t="s">
        <v>213</v>
      </c>
      <c r="I57" s="100">
        <v>0.0777199074074074</v>
      </c>
      <c r="J57" s="63">
        <f t="shared" si="0"/>
        <v>0.00019675925925925764</v>
      </c>
      <c r="K57" s="63"/>
      <c r="M57" s="82"/>
    </row>
    <row r="58" spans="1:13" s="10" customFormat="1" ht="15" customHeight="1">
      <c r="A58" s="177">
        <v>47</v>
      </c>
      <c r="B58" s="87">
        <v>11</v>
      </c>
      <c r="C58" s="87" t="s">
        <v>257</v>
      </c>
      <c r="D58" s="88" t="s">
        <v>258</v>
      </c>
      <c r="E58" s="89" t="s">
        <v>259</v>
      </c>
      <c r="F58" s="90" t="s">
        <v>260</v>
      </c>
      <c r="G58" s="91" t="s">
        <v>162</v>
      </c>
      <c r="H58" s="91" t="s">
        <v>261</v>
      </c>
      <c r="I58" s="100">
        <v>0.0777199074074074</v>
      </c>
      <c r="J58" s="63">
        <f t="shared" si="0"/>
        <v>0.00019675925925925764</v>
      </c>
      <c r="K58" s="63"/>
      <c r="M58" s="82"/>
    </row>
    <row r="59" spans="1:13" s="10" customFormat="1" ht="15" customHeight="1">
      <c r="A59" s="177">
        <v>48</v>
      </c>
      <c r="B59" s="87">
        <v>78</v>
      </c>
      <c r="C59" s="87" t="s">
        <v>163</v>
      </c>
      <c r="D59" s="88" t="s">
        <v>164</v>
      </c>
      <c r="E59" s="89" t="s">
        <v>364</v>
      </c>
      <c r="F59" s="90">
        <v>14343</v>
      </c>
      <c r="G59" s="91" t="s">
        <v>162</v>
      </c>
      <c r="H59" s="91" t="s">
        <v>351</v>
      </c>
      <c r="I59" s="100">
        <v>0.0777199074074074</v>
      </c>
      <c r="J59" s="63">
        <f t="shared" si="0"/>
        <v>0.00019675925925925764</v>
      </c>
      <c r="K59" s="63"/>
      <c r="M59" s="82"/>
    </row>
    <row r="60" spans="1:13" s="10" customFormat="1" ht="15" customHeight="1">
      <c r="A60" s="177">
        <v>49</v>
      </c>
      <c r="B60" s="87">
        <v>63</v>
      </c>
      <c r="C60" s="87" t="s">
        <v>335</v>
      </c>
      <c r="D60" s="88" t="s">
        <v>336</v>
      </c>
      <c r="E60" s="89" t="s">
        <v>24</v>
      </c>
      <c r="F60" s="90">
        <v>18029</v>
      </c>
      <c r="G60" s="91" t="s">
        <v>246</v>
      </c>
      <c r="H60" s="91" t="s">
        <v>212</v>
      </c>
      <c r="I60" s="100">
        <v>0.0777199074074074</v>
      </c>
      <c r="J60" s="63">
        <f t="shared" si="0"/>
        <v>0.00019675925925925764</v>
      </c>
      <c r="K60" s="63"/>
      <c r="M60" s="82"/>
    </row>
    <row r="61" spans="1:13" s="10" customFormat="1" ht="15" customHeight="1">
      <c r="A61" s="177">
        <v>50</v>
      </c>
      <c r="B61" s="87">
        <v>42</v>
      </c>
      <c r="C61" s="87" t="s">
        <v>185</v>
      </c>
      <c r="D61" s="88" t="s">
        <v>186</v>
      </c>
      <c r="E61" s="89" t="s">
        <v>28</v>
      </c>
      <c r="F61" s="90">
        <v>18099</v>
      </c>
      <c r="G61" s="91" t="s">
        <v>246</v>
      </c>
      <c r="H61" s="91" t="s">
        <v>172</v>
      </c>
      <c r="I61" s="100">
        <v>0.0777199074074074</v>
      </c>
      <c r="J61" s="63">
        <f t="shared" si="0"/>
        <v>0.00019675925925925764</v>
      </c>
      <c r="K61" s="63"/>
      <c r="M61" s="82"/>
    </row>
    <row r="62" spans="1:13" s="10" customFormat="1" ht="15" customHeight="1">
      <c r="A62" s="177">
        <v>51</v>
      </c>
      <c r="B62" s="87">
        <v>58</v>
      </c>
      <c r="C62" s="87" t="s">
        <v>177</v>
      </c>
      <c r="D62" s="88" t="s">
        <v>178</v>
      </c>
      <c r="E62" s="89" t="s">
        <v>179</v>
      </c>
      <c r="F62" s="90">
        <v>13717</v>
      </c>
      <c r="G62" s="91" t="s">
        <v>162</v>
      </c>
      <c r="H62" s="91" t="s">
        <v>318</v>
      </c>
      <c r="I62" s="100">
        <v>0.0777199074074074</v>
      </c>
      <c r="J62" s="63">
        <f t="shared" si="0"/>
        <v>0.00019675925925925764</v>
      </c>
      <c r="K62" s="63"/>
      <c r="M62" s="82"/>
    </row>
    <row r="63" spans="1:13" s="10" customFormat="1" ht="15" customHeight="1">
      <c r="A63" s="177">
        <v>52</v>
      </c>
      <c r="B63" s="87">
        <v>29</v>
      </c>
      <c r="C63" s="87" t="s">
        <v>166</v>
      </c>
      <c r="D63" s="88" t="s">
        <v>304</v>
      </c>
      <c r="E63" s="89" t="s">
        <v>284</v>
      </c>
      <c r="F63" s="90" t="s">
        <v>305</v>
      </c>
      <c r="G63" s="91" t="s">
        <v>165</v>
      </c>
      <c r="H63" s="91" t="s">
        <v>213</v>
      </c>
      <c r="I63" s="100">
        <v>0.07803240740740741</v>
      </c>
      <c r="J63" s="63">
        <f t="shared" si="0"/>
        <v>0.0005092592592592649</v>
      </c>
      <c r="K63" s="63"/>
      <c r="M63" s="42"/>
    </row>
    <row r="64" spans="1:13" s="10" customFormat="1" ht="15" customHeight="1">
      <c r="A64" s="177">
        <v>53</v>
      </c>
      <c r="B64" s="87">
        <v>67</v>
      </c>
      <c r="C64" s="87" t="s">
        <v>341</v>
      </c>
      <c r="D64" s="88" t="s">
        <v>342</v>
      </c>
      <c r="E64" s="89" t="s">
        <v>24</v>
      </c>
      <c r="F64" s="90">
        <v>7823</v>
      </c>
      <c r="G64" s="91" t="s">
        <v>165</v>
      </c>
      <c r="H64" s="91" t="s">
        <v>212</v>
      </c>
      <c r="I64" s="100">
        <v>0.07875</v>
      </c>
      <c r="J64" s="63">
        <f t="shared" si="0"/>
        <v>0.001226851851851854</v>
      </c>
      <c r="K64" s="63">
        <v>2.3148148148148147E-05</v>
      </c>
      <c r="M64" s="42"/>
    </row>
    <row r="65" spans="1:13" s="10" customFormat="1" ht="15" customHeight="1">
      <c r="A65" s="177">
        <v>54</v>
      </c>
      <c r="B65" s="87">
        <v>5</v>
      </c>
      <c r="C65" s="87" t="s">
        <v>250</v>
      </c>
      <c r="D65" s="88" t="s">
        <v>251</v>
      </c>
      <c r="E65" s="89" t="s">
        <v>252</v>
      </c>
      <c r="F65" s="90" t="s">
        <v>253</v>
      </c>
      <c r="G65" s="91" t="s">
        <v>246</v>
      </c>
      <c r="H65" s="91" t="s">
        <v>211</v>
      </c>
      <c r="I65" s="100">
        <v>0.08638888888888889</v>
      </c>
      <c r="J65" s="63">
        <f t="shared" si="0"/>
        <v>0.008865740740740743</v>
      </c>
      <c r="K65" s="63"/>
      <c r="M65" s="42"/>
    </row>
    <row r="66" spans="1:13" s="10" customFormat="1" ht="15" customHeight="1">
      <c r="A66" s="177">
        <v>55</v>
      </c>
      <c r="B66" s="87">
        <v>59</v>
      </c>
      <c r="C66" s="87" t="s">
        <v>329</v>
      </c>
      <c r="D66" s="88" t="s">
        <v>330</v>
      </c>
      <c r="E66" s="89" t="s">
        <v>179</v>
      </c>
      <c r="F66" s="90">
        <v>11859</v>
      </c>
      <c r="G66" s="91" t="s">
        <v>162</v>
      </c>
      <c r="H66" s="91" t="s">
        <v>318</v>
      </c>
      <c r="I66" s="100">
        <v>0.08638888888888889</v>
      </c>
      <c r="J66" s="63">
        <f t="shared" si="0"/>
        <v>0.008865740740740743</v>
      </c>
      <c r="K66" s="63"/>
      <c r="M66" s="82"/>
    </row>
    <row r="67" spans="1:13" s="10" customFormat="1" ht="15" customHeight="1">
      <c r="A67" s="177">
        <v>56</v>
      </c>
      <c r="B67" s="87">
        <v>27</v>
      </c>
      <c r="C67" s="87" t="s">
        <v>298</v>
      </c>
      <c r="D67" s="88" t="s">
        <v>299</v>
      </c>
      <c r="E67" s="89" t="s">
        <v>284</v>
      </c>
      <c r="F67" s="90" t="s">
        <v>300</v>
      </c>
      <c r="G67" s="91" t="s">
        <v>165</v>
      </c>
      <c r="H67" s="91" t="s">
        <v>213</v>
      </c>
      <c r="I67" s="100">
        <v>0.08638888888888889</v>
      </c>
      <c r="J67" s="63">
        <f t="shared" si="0"/>
        <v>0.008865740740740743</v>
      </c>
      <c r="K67" s="63"/>
      <c r="M67" s="82"/>
    </row>
    <row r="68" spans="1:13" s="10" customFormat="1" ht="15" customHeight="1">
      <c r="A68" s="177">
        <v>57</v>
      </c>
      <c r="B68" s="87">
        <v>28</v>
      </c>
      <c r="C68" s="87" t="s">
        <v>301</v>
      </c>
      <c r="D68" s="88" t="s">
        <v>302</v>
      </c>
      <c r="E68" s="89" t="s">
        <v>284</v>
      </c>
      <c r="F68" s="90" t="s">
        <v>303</v>
      </c>
      <c r="G68" s="91" t="s">
        <v>165</v>
      </c>
      <c r="H68" s="91" t="s">
        <v>213</v>
      </c>
      <c r="I68" s="100">
        <v>0.08638888888888889</v>
      </c>
      <c r="J68" s="63">
        <f t="shared" si="0"/>
        <v>0.008865740740740743</v>
      </c>
      <c r="K68" s="63"/>
      <c r="M68" s="82"/>
    </row>
    <row r="69" spans="1:13" s="10" customFormat="1" ht="15" customHeight="1">
      <c r="A69" s="177">
        <v>58</v>
      </c>
      <c r="B69" s="87">
        <v>84</v>
      </c>
      <c r="C69" s="87" t="s">
        <v>195</v>
      </c>
      <c r="D69" s="88" t="s">
        <v>196</v>
      </c>
      <c r="E69" s="89" t="s">
        <v>194</v>
      </c>
      <c r="F69" s="90">
        <v>18732</v>
      </c>
      <c r="G69" s="91" t="s">
        <v>162</v>
      </c>
      <c r="H69" s="91" t="s">
        <v>324</v>
      </c>
      <c r="I69" s="100">
        <v>0.08638888888888889</v>
      </c>
      <c r="J69" s="63">
        <f t="shared" si="0"/>
        <v>0.008865740740740743</v>
      </c>
      <c r="K69" s="63"/>
      <c r="M69" s="82"/>
    </row>
    <row r="70" spans="1:13" s="10" customFormat="1" ht="15" customHeight="1">
      <c r="A70" s="177">
        <v>59</v>
      </c>
      <c r="B70" s="87">
        <v>75</v>
      </c>
      <c r="C70" s="87" t="s">
        <v>358</v>
      </c>
      <c r="D70" s="88" t="s">
        <v>359</v>
      </c>
      <c r="E70" s="89" t="s">
        <v>22</v>
      </c>
      <c r="F70" s="90">
        <v>10234</v>
      </c>
      <c r="G70" s="91" t="s">
        <v>246</v>
      </c>
      <c r="H70" s="91" t="s">
        <v>351</v>
      </c>
      <c r="I70" s="100">
        <v>0.08638888888888889</v>
      </c>
      <c r="J70" s="63">
        <f t="shared" si="0"/>
        <v>0.008865740740740743</v>
      </c>
      <c r="K70" s="63"/>
      <c r="M70" s="82"/>
    </row>
    <row r="71" spans="1:13" s="10" customFormat="1" ht="15" customHeight="1">
      <c r="A71" s="177">
        <v>60</v>
      </c>
      <c r="B71" s="87">
        <v>57</v>
      </c>
      <c r="C71" s="87" t="s">
        <v>325</v>
      </c>
      <c r="D71" s="88" t="s">
        <v>326</v>
      </c>
      <c r="E71" s="89" t="s">
        <v>327</v>
      </c>
      <c r="F71" s="90">
        <v>8956</v>
      </c>
      <c r="G71" s="91" t="s">
        <v>171</v>
      </c>
      <c r="H71" s="91" t="s">
        <v>318</v>
      </c>
      <c r="I71" s="100">
        <v>0.08638888888888889</v>
      </c>
      <c r="J71" s="63">
        <f t="shared" si="0"/>
        <v>0.008865740740740743</v>
      </c>
      <c r="K71" s="63"/>
      <c r="M71" s="82"/>
    </row>
    <row r="72" spans="1:13" s="10" customFormat="1" ht="15" customHeight="1">
      <c r="A72" s="177">
        <v>61</v>
      </c>
      <c r="B72" s="87">
        <v>46</v>
      </c>
      <c r="C72" s="87" t="s">
        <v>312</v>
      </c>
      <c r="D72" s="88" t="s">
        <v>313</v>
      </c>
      <c r="E72" s="89" t="s">
        <v>28</v>
      </c>
      <c r="F72" s="90">
        <v>2103</v>
      </c>
      <c r="G72" s="91" t="s">
        <v>171</v>
      </c>
      <c r="H72" s="91" t="s">
        <v>172</v>
      </c>
      <c r="I72" s="100">
        <v>0.08931712962962962</v>
      </c>
      <c r="J72" s="63">
        <f t="shared" si="0"/>
        <v>0.011793981481481475</v>
      </c>
      <c r="K72" s="63"/>
      <c r="M72" s="82"/>
    </row>
    <row r="73" spans="1:13" s="10" customFormat="1" ht="15" customHeight="1">
      <c r="A73" s="177">
        <v>62</v>
      </c>
      <c r="B73" s="87">
        <v>69</v>
      </c>
      <c r="C73" s="87" t="s">
        <v>346</v>
      </c>
      <c r="D73" s="88" t="s">
        <v>347</v>
      </c>
      <c r="E73" s="89" t="s">
        <v>24</v>
      </c>
      <c r="F73" s="90">
        <v>13022</v>
      </c>
      <c r="G73" s="91" t="s">
        <v>246</v>
      </c>
      <c r="H73" s="91" t="s">
        <v>212</v>
      </c>
      <c r="I73" s="100">
        <v>0.089375</v>
      </c>
      <c r="J73" s="63">
        <f t="shared" si="0"/>
        <v>0.01185185185185185</v>
      </c>
      <c r="K73" s="63"/>
      <c r="M73" s="82"/>
    </row>
    <row r="74" spans="1:13" s="10" customFormat="1" ht="15" customHeight="1">
      <c r="A74" s="177">
        <v>63</v>
      </c>
      <c r="B74" s="87">
        <v>55</v>
      </c>
      <c r="C74" s="87" t="s">
        <v>321</v>
      </c>
      <c r="D74" s="88" t="s">
        <v>322</v>
      </c>
      <c r="E74" s="89" t="s">
        <v>323</v>
      </c>
      <c r="F74" s="90">
        <v>11522</v>
      </c>
      <c r="G74" s="91" t="s">
        <v>171</v>
      </c>
      <c r="H74" s="91" t="s">
        <v>324</v>
      </c>
      <c r="I74" s="100">
        <v>0.089375</v>
      </c>
      <c r="J74" s="63">
        <f t="shared" si="0"/>
        <v>0.01185185185185185</v>
      </c>
      <c r="K74" s="63"/>
      <c r="M74" s="82"/>
    </row>
    <row r="75" spans="1:13" s="10" customFormat="1" ht="15" customHeight="1">
      <c r="A75" s="177">
        <v>64</v>
      </c>
      <c r="B75" s="87">
        <v>62</v>
      </c>
      <c r="C75" s="87" t="s">
        <v>333</v>
      </c>
      <c r="D75" s="88" t="s">
        <v>334</v>
      </c>
      <c r="E75" s="89" t="s">
        <v>24</v>
      </c>
      <c r="F75" s="90">
        <v>7131</v>
      </c>
      <c r="G75" s="91" t="s">
        <v>165</v>
      </c>
      <c r="H75" s="91" t="s">
        <v>212</v>
      </c>
      <c r="I75" s="100">
        <v>0.09229166666666666</v>
      </c>
      <c r="J75" s="63">
        <f t="shared" si="0"/>
        <v>0.014768518518518514</v>
      </c>
      <c r="K75" s="63"/>
      <c r="M75" s="82"/>
    </row>
    <row r="76" spans="1:13" s="10" customFormat="1" ht="15" customHeight="1">
      <c r="A76" s="177">
        <v>65</v>
      </c>
      <c r="B76" s="173">
        <v>68</v>
      </c>
      <c r="C76" s="173" t="s">
        <v>343</v>
      </c>
      <c r="D76" s="101" t="s">
        <v>344</v>
      </c>
      <c r="E76" s="174" t="s">
        <v>345</v>
      </c>
      <c r="F76" s="175">
        <v>9637</v>
      </c>
      <c r="G76" s="176" t="s">
        <v>246</v>
      </c>
      <c r="H76" s="176" t="s">
        <v>212</v>
      </c>
      <c r="I76" s="100">
        <v>0.09822916666666666</v>
      </c>
      <c r="J76" s="63">
        <f t="shared" si="0"/>
        <v>0.020706018518518512</v>
      </c>
      <c r="K76" s="63"/>
      <c r="M76" s="82"/>
    </row>
    <row r="77" spans="1:13" s="10" customFormat="1" ht="15" customHeight="1">
      <c r="A77" s="177">
        <v>66</v>
      </c>
      <c r="B77" s="87">
        <v>52</v>
      </c>
      <c r="C77" s="87" t="s">
        <v>319</v>
      </c>
      <c r="D77" s="88" t="s">
        <v>320</v>
      </c>
      <c r="E77" s="89" t="s">
        <v>184</v>
      </c>
      <c r="F77" s="90">
        <v>12575</v>
      </c>
      <c r="G77" s="91" t="s">
        <v>162</v>
      </c>
      <c r="H77" s="91" t="s">
        <v>318</v>
      </c>
      <c r="I77" s="100">
        <v>0.09884259259259259</v>
      </c>
      <c r="J77" s="63">
        <f>I77-$I$12</f>
        <v>0.021319444444444446</v>
      </c>
      <c r="K77" s="63"/>
      <c r="M77" s="82"/>
    </row>
    <row r="78" spans="1:13" s="10" customFormat="1" ht="15" customHeight="1">
      <c r="A78" s="94"/>
      <c r="B78" s="87">
        <v>18</v>
      </c>
      <c r="C78" s="87" t="s">
        <v>280</v>
      </c>
      <c r="D78" s="88" t="s">
        <v>281</v>
      </c>
      <c r="E78" s="89" t="s">
        <v>259</v>
      </c>
      <c r="F78" s="90" t="s">
        <v>282</v>
      </c>
      <c r="G78" s="91" t="s">
        <v>162</v>
      </c>
      <c r="H78" s="91" t="s">
        <v>261</v>
      </c>
      <c r="I78" s="100" t="s">
        <v>40</v>
      </c>
      <c r="J78" s="63" t="s">
        <v>40</v>
      </c>
      <c r="K78" s="63"/>
      <c r="M78" s="82"/>
    </row>
    <row r="79" spans="1:13" s="10" customFormat="1" ht="15" customHeight="1">
      <c r="A79" s="94"/>
      <c r="B79" s="87">
        <v>61</v>
      </c>
      <c r="C79" s="87" t="s">
        <v>331</v>
      </c>
      <c r="D79" s="88" t="s">
        <v>332</v>
      </c>
      <c r="E79" s="89" t="s">
        <v>24</v>
      </c>
      <c r="F79" s="90">
        <v>18978</v>
      </c>
      <c r="G79" s="91" t="s">
        <v>165</v>
      </c>
      <c r="H79" s="91" t="s">
        <v>212</v>
      </c>
      <c r="I79" s="100" t="s">
        <v>40</v>
      </c>
      <c r="J79" s="63" t="s">
        <v>40</v>
      </c>
      <c r="K79" s="63"/>
      <c r="M79" s="167"/>
    </row>
    <row r="80" spans="1:21" s="81" customFormat="1" ht="15">
      <c r="A80" s="95"/>
      <c r="B80" s="95" t="s">
        <v>410</v>
      </c>
      <c r="C80" s="93"/>
      <c r="D80" s="95"/>
      <c r="E80" s="95"/>
      <c r="F80" s="95"/>
      <c r="G80" s="95"/>
      <c r="H80" s="95"/>
      <c r="I80" s="95"/>
      <c r="J80" s="166"/>
      <c r="K80" s="95"/>
      <c r="M80"/>
      <c r="N80"/>
      <c r="O80"/>
      <c r="P80"/>
      <c r="Q80"/>
      <c r="R80"/>
      <c r="S80"/>
      <c r="T80"/>
      <c r="U80"/>
    </row>
    <row r="81" s="10" customFormat="1" ht="12.75">
      <c r="M81"/>
    </row>
    <row r="82" spans="2:13" s="10" customFormat="1" ht="12.75">
      <c r="B82" s="20"/>
      <c r="C82" s="19" t="s">
        <v>147</v>
      </c>
      <c r="M82"/>
    </row>
    <row r="83" spans="2:13" s="10" customFormat="1" ht="12.75">
      <c r="B83" s="20" t="s">
        <v>148</v>
      </c>
      <c r="C83" s="19" t="s">
        <v>411</v>
      </c>
      <c r="M83"/>
    </row>
    <row r="84" spans="2:13" s="10" customFormat="1" ht="12.75">
      <c r="B84" s="20" t="s">
        <v>139</v>
      </c>
      <c r="C84" s="19" t="s">
        <v>432</v>
      </c>
      <c r="M84"/>
    </row>
    <row r="85" spans="2:13" s="10" customFormat="1" ht="12.75">
      <c r="B85" s="20"/>
      <c r="C85" s="19"/>
      <c r="M85"/>
    </row>
    <row r="86" spans="2:13" s="10" customFormat="1" ht="12.75">
      <c r="B86" s="20"/>
      <c r="C86" s="19"/>
      <c r="M86"/>
    </row>
    <row r="87" spans="2:13" s="10" customFormat="1" ht="12.75">
      <c r="B87" s="20"/>
      <c r="C87" s="19"/>
      <c r="M87"/>
    </row>
    <row r="88" spans="2:13" s="10" customFormat="1" ht="12.75">
      <c r="B88" s="20"/>
      <c r="C88" s="19"/>
      <c r="M88"/>
    </row>
    <row r="89" spans="2:13" s="10" customFormat="1" ht="12.75">
      <c r="B89" s="20"/>
      <c r="C89" s="19"/>
      <c r="M89"/>
    </row>
    <row r="90" spans="2:13" s="10" customFormat="1" ht="12.75">
      <c r="B90" s="20"/>
      <c r="C90" s="19"/>
      <c r="M90"/>
    </row>
    <row r="91" spans="2:13" s="10" customFormat="1" ht="12.75">
      <c r="B91" s="20"/>
      <c r="C91" s="19"/>
      <c r="M91"/>
    </row>
    <row r="92" spans="2:13" s="10" customFormat="1" ht="12.75">
      <c r="B92" s="20"/>
      <c r="C92" s="19"/>
      <c r="M92"/>
    </row>
    <row r="93" spans="2:13" s="10" customFormat="1" ht="12.75">
      <c r="B93" s="20"/>
      <c r="C93" s="19"/>
      <c r="M93"/>
    </row>
    <row r="94" spans="2:13" s="10" customFormat="1" ht="12.75">
      <c r="B94" s="20"/>
      <c r="C94" s="19"/>
      <c r="M94"/>
    </row>
    <row r="95" spans="2:13" s="10" customFormat="1" ht="12.75">
      <c r="B95" s="20"/>
      <c r="C95" s="19"/>
      <c r="M95"/>
    </row>
    <row r="96" spans="2:13" s="10" customFormat="1" ht="12.75">
      <c r="B96" s="20"/>
      <c r="C96" s="19"/>
      <c r="M96"/>
    </row>
    <row r="97" spans="2:13" s="10" customFormat="1" ht="12.75">
      <c r="B97" s="20"/>
      <c r="C97" s="19"/>
      <c r="M97"/>
    </row>
    <row r="98" spans="2:13" s="10" customFormat="1" ht="12.75">
      <c r="B98" s="20"/>
      <c r="C98" s="19"/>
      <c r="M98"/>
    </row>
    <row r="99" spans="2:13" s="10" customFormat="1" ht="12.75">
      <c r="B99" s="20"/>
      <c r="C99" s="81"/>
      <c r="M99"/>
    </row>
    <row r="100" spans="2:13" s="10" customFormat="1" ht="12.75">
      <c r="B100" s="20"/>
      <c r="C100" s="19"/>
      <c r="M100"/>
    </row>
    <row r="101" s="10" customFormat="1" ht="12.75">
      <c r="M101"/>
    </row>
    <row r="102" s="10" customFormat="1" ht="12.75">
      <c r="M102"/>
    </row>
    <row r="103" s="10" customFormat="1" ht="12.75">
      <c r="M103"/>
    </row>
    <row r="104" s="10" customFormat="1" ht="12.75">
      <c r="M104"/>
    </row>
    <row r="105" s="10" customFormat="1" ht="12.75">
      <c r="M105"/>
    </row>
    <row r="106" s="10" customFormat="1" ht="12.75">
      <c r="M106"/>
    </row>
    <row r="107" s="10" customFormat="1" ht="12.75">
      <c r="M107"/>
    </row>
    <row r="108" s="10" customFormat="1" ht="12.75">
      <c r="M108"/>
    </row>
    <row r="109" s="10" customFormat="1" ht="12.75">
      <c r="M109"/>
    </row>
    <row r="110" s="10" customFormat="1" ht="12.75">
      <c r="M110"/>
    </row>
    <row r="111" s="10" customFormat="1" ht="12.75">
      <c r="M111"/>
    </row>
    <row r="112" s="10" customFormat="1" ht="12.75">
      <c r="M112"/>
    </row>
    <row r="113" s="10" customFormat="1" ht="12.75">
      <c r="M113"/>
    </row>
    <row r="114" s="10" customFormat="1" ht="12.75">
      <c r="M114"/>
    </row>
    <row r="115" s="10" customFormat="1" ht="12.75">
      <c r="M115"/>
    </row>
    <row r="116" s="10" customFormat="1" ht="12.75">
      <c r="M116"/>
    </row>
    <row r="117" s="10" customFormat="1" ht="12.75">
      <c r="M117"/>
    </row>
    <row r="118" s="10" customFormat="1" ht="12.75">
      <c r="M118"/>
    </row>
    <row r="119" s="10" customFormat="1" ht="12.75">
      <c r="M119"/>
    </row>
    <row r="120" s="10" customFormat="1" ht="12.75">
      <c r="M120"/>
    </row>
    <row r="121" s="10" customFormat="1" ht="12.75">
      <c r="M121"/>
    </row>
    <row r="122" s="10" customFormat="1" ht="12.75">
      <c r="M122"/>
    </row>
    <row r="123" s="10" customFormat="1" ht="12.75">
      <c r="M123"/>
    </row>
    <row r="124" s="10" customFormat="1" ht="12.75">
      <c r="M124"/>
    </row>
    <row r="125" s="10" customFormat="1" ht="12.75">
      <c r="M125"/>
    </row>
    <row r="126" s="10" customFormat="1" ht="12.75">
      <c r="M126"/>
    </row>
    <row r="127" s="10" customFormat="1" ht="12.75">
      <c r="M127"/>
    </row>
    <row r="129" spans="1:11" ht="6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</row>
    <row r="130" spans="1:11" ht="12.75">
      <c r="A130" s="4"/>
      <c r="B130" s="4"/>
      <c r="C130" s="5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5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5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5"/>
      <c r="D133" s="4"/>
      <c r="E133" s="4"/>
      <c r="F133" s="4"/>
      <c r="G133" s="4"/>
      <c r="H133" s="4"/>
      <c r="I133" s="4"/>
      <c r="J133" s="4"/>
      <c r="K133" s="4"/>
    </row>
    <row r="134" spans="1:11" s="61" customFormat="1" ht="12.75">
      <c r="A134" s="59"/>
      <c r="B134" s="59"/>
      <c r="C134" s="60"/>
      <c r="D134" s="59"/>
      <c r="E134" s="59"/>
      <c r="F134" s="59"/>
      <c r="G134" s="59"/>
      <c r="H134" s="59"/>
      <c r="I134" s="59"/>
      <c r="J134" s="59"/>
      <c r="K134" s="59"/>
    </row>
    <row r="135" spans="1:11" s="61" customFormat="1" ht="12.75">
      <c r="A135" s="59"/>
      <c r="B135" s="59"/>
      <c r="C135" s="60"/>
      <c r="D135" s="59"/>
      <c r="E135" s="59"/>
      <c r="F135" s="59"/>
      <c r="G135" s="59"/>
      <c r="H135" s="59"/>
      <c r="I135" s="59"/>
      <c r="J135" s="59"/>
      <c r="K135" s="59"/>
    </row>
    <row r="136" spans="1:11" s="61" customFormat="1" ht="12.75">
      <c r="A136" s="59"/>
      <c r="B136" s="59"/>
      <c r="C136" s="60"/>
      <c r="D136" s="59"/>
      <c r="E136" s="59"/>
      <c r="F136" s="59"/>
      <c r="G136" s="59"/>
      <c r="H136" s="59"/>
      <c r="I136" s="59"/>
      <c r="J136" s="59"/>
      <c r="K136" s="59"/>
    </row>
    <row r="137" spans="1:11" s="61" customFormat="1" ht="12.75">
      <c r="A137" s="59"/>
      <c r="B137" s="59"/>
      <c r="C137" s="60"/>
      <c r="D137" s="59"/>
      <c r="E137" s="59"/>
      <c r="F137" s="59"/>
      <c r="G137" s="59"/>
      <c r="H137" s="59"/>
      <c r="I137" s="59"/>
      <c r="J137" s="59"/>
      <c r="K137" s="59"/>
    </row>
    <row r="138" spans="1:11" s="61" customFormat="1" ht="12.75">
      <c r="A138" s="59"/>
      <c r="B138" s="59"/>
      <c r="C138" s="60"/>
      <c r="D138" s="59"/>
      <c r="E138" s="59"/>
      <c r="F138" s="59"/>
      <c r="G138" s="59"/>
      <c r="H138" s="59"/>
      <c r="I138" s="59"/>
      <c r="J138" s="59"/>
      <c r="K138" s="59"/>
    </row>
    <row r="139" spans="1:11" s="61" customFormat="1" ht="12.75">
      <c r="A139" s="59"/>
      <c r="B139" s="59"/>
      <c r="C139" s="60"/>
      <c r="D139" s="59"/>
      <c r="E139" s="59"/>
      <c r="F139" s="59"/>
      <c r="G139" s="59"/>
      <c r="H139" s="59"/>
      <c r="I139" s="59"/>
      <c r="J139" s="59"/>
      <c r="K139" s="59"/>
    </row>
    <row r="140" spans="1:11" s="61" customFormat="1" ht="12.75">
      <c r="A140" s="59"/>
      <c r="B140" s="59"/>
      <c r="C140" s="60"/>
      <c r="D140" s="59"/>
      <c r="E140" s="59"/>
      <c r="F140" s="59"/>
      <c r="G140" s="59"/>
      <c r="H140" s="59"/>
      <c r="I140" s="59"/>
      <c r="J140" s="59"/>
      <c r="K140" s="59"/>
    </row>
    <row r="141" spans="1:11" ht="12.75">
      <c r="A141" s="4"/>
      <c r="B141" s="4"/>
      <c r="C141" s="5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5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5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5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5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5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5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5"/>
      <c r="D153" s="4"/>
      <c r="E153" s="4"/>
      <c r="F153" s="4"/>
      <c r="G153" s="4"/>
      <c r="H153" s="4"/>
      <c r="I153" s="4"/>
      <c r="J153" s="4"/>
      <c r="K153" s="4"/>
    </row>
    <row r="154" spans="1:11" ht="6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</row>
    <row r="155" spans="1:11" ht="11.25" customHeight="1">
      <c r="A155" s="195" t="s">
        <v>19</v>
      </c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</row>
  </sheetData>
  <sheetProtection/>
  <mergeCells count="7">
    <mergeCell ref="A155:K155"/>
    <mergeCell ref="E3:G3"/>
    <mergeCell ref="A1:K1"/>
    <mergeCell ref="A2:K2"/>
    <mergeCell ref="A5:K5"/>
    <mergeCell ref="A10:K10"/>
    <mergeCell ref="F11:K11"/>
  </mergeCells>
  <printOptions/>
  <pageMargins left="0.38" right="0.31" top="0.31496062992125984" bottom="0.5118110236220472" header="0.2362204724409449" footer="0.1968503937007874"/>
  <pageSetup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7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4.8515625" style="107" customWidth="1"/>
    <col min="2" max="2" width="5.7109375" style="107" customWidth="1"/>
    <col min="3" max="3" width="15.57421875" style="1" customWidth="1"/>
    <col min="4" max="4" width="24.421875" style="107" bestFit="1" customWidth="1"/>
    <col min="5" max="5" width="33.140625" style="107" customWidth="1"/>
    <col min="6" max="6" width="15.140625" style="107" customWidth="1"/>
    <col min="7" max="7" width="8.7109375" style="107" bestFit="1" customWidth="1"/>
    <col min="8" max="8" width="8.00390625" style="107" bestFit="1" customWidth="1"/>
    <col min="9" max="9" width="11.8515625" style="107" customWidth="1"/>
    <col min="10" max="10" width="13.00390625" style="107" customWidth="1"/>
    <col min="11" max="11" width="14.57421875" style="0" customWidth="1"/>
    <col min="12" max="12" width="9.140625" style="0" customWidth="1"/>
    <col min="13" max="13" width="11.421875" style="0" hidden="1" customWidth="1"/>
    <col min="14" max="14" width="9.140625" style="0" hidden="1" customWidth="1"/>
    <col min="15" max="15" width="12.421875" style="0" hidden="1" customWidth="1"/>
  </cols>
  <sheetData>
    <row r="1" spans="1:10" ht="26.25">
      <c r="A1" s="196" t="str">
        <f>CTRL!B7</f>
        <v>R E G I O N E M   O R L I C K A   L A N Š K R O U N   2 0 1 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21">
      <c r="A2" s="198" t="str">
        <f>CTRL!B8</f>
        <v>26. ročník mezinárodního cyklistického závodu juniorů / 26th annual of international cycling race of juniors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4:10" ht="15.75" customHeight="1">
      <c r="D3" s="204" t="s">
        <v>220</v>
      </c>
      <c r="E3" s="204"/>
      <c r="F3" s="204"/>
      <c r="G3" s="204"/>
      <c r="H3" s="204"/>
      <c r="J3" s="2" t="s">
        <v>228</v>
      </c>
    </row>
    <row r="4" spans="1:14" ht="12.75">
      <c r="A4" s="46" t="s">
        <v>413</v>
      </c>
      <c r="J4" s="84" t="s">
        <v>205</v>
      </c>
      <c r="N4" s="168" t="s">
        <v>438</v>
      </c>
    </row>
    <row r="5" spans="1:14" ht="21">
      <c r="A5" s="200" t="s">
        <v>108</v>
      </c>
      <c r="B5" s="197"/>
      <c r="C5" s="197"/>
      <c r="D5" s="197"/>
      <c r="E5" s="197"/>
      <c r="F5" s="197"/>
      <c r="G5" s="197"/>
      <c r="H5" s="197"/>
      <c r="I5" s="197"/>
      <c r="J5" s="197"/>
      <c r="N5" s="183">
        <v>0.0006944444444444445</v>
      </c>
    </row>
    <row r="6" ht="9" customHeight="1"/>
    <row r="7" spans="1:11" ht="12.75">
      <c r="A7" s="85" t="s">
        <v>0</v>
      </c>
      <c r="B7" s="85" t="s">
        <v>1</v>
      </c>
      <c r="C7" s="85" t="s">
        <v>2</v>
      </c>
      <c r="D7" s="85" t="s">
        <v>3</v>
      </c>
      <c r="E7" s="85" t="s">
        <v>4</v>
      </c>
      <c r="F7" s="85" t="s">
        <v>5</v>
      </c>
      <c r="G7" s="85" t="s">
        <v>25</v>
      </c>
      <c r="H7" s="85" t="s">
        <v>16</v>
      </c>
      <c r="I7" s="85" t="s">
        <v>6</v>
      </c>
      <c r="J7" s="85" t="s">
        <v>7</v>
      </c>
      <c r="K7" s="85" t="s">
        <v>208</v>
      </c>
    </row>
    <row r="8" spans="1:11" ht="12.75">
      <c r="A8" s="86" t="s">
        <v>8</v>
      </c>
      <c r="B8" s="86" t="s">
        <v>9</v>
      </c>
      <c r="C8" s="86" t="s">
        <v>10</v>
      </c>
      <c r="D8" s="86" t="s">
        <v>11</v>
      </c>
      <c r="E8" s="86" t="s">
        <v>23</v>
      </c>
      <c r="F8" s="86" t="s">
        <v>12</v>
      </c>
      <c r="G8" s="86" t="s">
        <v>26</v>
      </c>
      <c r="H8" s="86" t="s">
        <v>15</v>
      </c>
      <c r="I8" s="86" t="s">
        <v>13</v>
      </c>
      <c r="J8" s="86" t="s">
        <v>14</v>
      </c>
      <c r="K8" s="86" t="s">
        <v>209</v>
      </c>
    </row>
    <row r="9" ht="13.5" thickBot="1">
      <c r="N9" s="130">
        <v>0.0006944444444444445</v>
      </c>
    </row>
    <row r="10" spans="1:11" ht="15">
      <c r="A10" s="201" t="s">
        <v>107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108"/>
    </row>
    <row r="11" spans="1:15" ht="15">
      <c r="A11" s="147" t="str">
        <f>"Délka / Distance:  "&amp;CTRL!B3&amp;" km"</f>
        <v>Délka / Distance:  9,2 km</v>
      </c>
      <c r="B11" s="93"/>
      <c r="C11" s="93"/>
      <c r="D11" s="93"/>
      <c r="E11" s="93"/>
      <c r="F11" s="93"/>
      <c r="G11" s="93"/>
      <c r="H11" s="93"/>
      <c r="I11" s="93"/>
      <c r="J11" s="120" t="s">
        <v>436</v>
      </c>
      <c r="K11" s="120"/>
      <c r="M11" t="s">
        <v>221</v>
      </c>
      <c r="N11" t="s">
        <v>222</v>
      </c>
      <c r="O11" s="168" t="s">
        <v>437</v>
      </c>
    </row>
    <row r="12" spans="1:15" ht="15">
      <c r="A12" s="182">
        <v>1</v>
      </c>
      <c r="B12" s="112">
        <v>94</v>
      </c>
      <c r="C12" s="112" t="s">
        <v>187</v>
      </c>
      <c r="D12" s="113" t="s">
        <v>188</v>
      </c>
      <c r="E12" s="114" t="s">
        <v>30</v>
      </c>
      <c r="F12" s="115">
        <v>9614</v>
      </c>
      <c r="G12" s="116" t="s">
        <v>162</v>
      </c>
      <c r="H12" s="116" t="s">
        <v>328</v>
      </c>
      <c r="I12" s="140">
        <f aca="true" t="shared" si="0" ref="I12:I43">M12-N12+$N$9+O12</f>
        <v>0.008830208333331544</v>
      </c>
      <c r="J12" s="131">
        <f aca="true" t="shared" si="1" ref="J12:J43">I12-$I$12</f>
        <v>0</v>
      </c>
      <c r="K12" s="119">
        <v>0.403472222222224</v>
      </c>
      <c r="M12" s="133">
        <v>0.03660798611111111</v>
      </c>
      <c r="N12" s="130">
        <v>0.02847222222222401</v>
      </c>
      <c r="O12" s="184"/>
    </row>
    <row r="13" spans="1:15" ht="15">
      <c r="A13" s="182">
        <v>2</v>
      </c>
      <c r="B13" s="112">
        <v>21</v>
      </c>
      <c r="C13" s="112" t="s">
        <v>283</v>
      </c>
      <c r="D13" s="113" t="s">
        <v>214</v>
      </c>
      <c r="E13" s="114" t="s">
        <v>284</v>
      </c>
      <c r="F13" s="115" t="s">
        <v>285</v>
      </c>
      <c r="G13" s="116" t="s">
        <v>162</v>
      </c>
      <c r="H13" s="116" t="s">
        <v>213</v>
      </c>
      <c r="I13" s="140">
        <f t="shared" si="0"/>
        <v>0.008879629629626276</v>
      </c>
      <c r="J13" s="131">
        <f t="shared" si="1"/>
        <v>4.9421296294732686E-05</v>
      </c>
      <c r="K13" s="118">
        <v>0.41666666666667</v>
      </c>
      <c r="M13" s="133">
        <v>0.04985185185185185</v>
      </c>
      <c r="N13" s="130">
        <v>0.041666666666670016</v>
      </c>
      <c r="O13" s="184"/>
    </row>
    <row r="14" spans="1:15" ht="15">
      <c r="A14" s="182">
        <v>3</v>
      </c>
      <c r="B14" s="112">
        <v>77</v>
      </c>
      <c r="C14" s="112" t="s">
        <v>362</v>
      </c>
      <c r="D14" s="113" t="s">
        <v>363</v>
      </c>
      <c r="E14" s="114" t="s">
        <v>364</v>
      </c>
      <c r="F14" s="115">
        <v>8606</v>
      </c>
      <c r="G14" s="116" t="s">
        <v>246</v>
      </c>
      <c r="H14" s="116" t="s">
        <v>351</v>
      </c>
      <c r="I14" s="140">
        <f t="shared" si="0"/>
        <v>0.008901550925925148</v>
      </c>
      <c r="J14" s="131">
        <f t="shared" si="1"/>
        <v>7.134259259360468E-05</v>
      </c>
      <c r="K14" s="118">
        <v>0.390972222222223</v>
      </c>
      <c r="M14" s="133">
        <v>0.024179328703703703</v>
      </c>
      <c r="N14" s="130">
        <v>0.015972222222222998</v>
      </c>
      <c r="O14" s="184"/>
    </row>
    <row r="15" spans="1:15" ht="15">
      <c r="A15" s="182">
        <v>4</v>
      </c>
      <c r="B15" s="112">
        <v>1</v>
      </c>
      <c r="C15" s="112" t="s">
        <v>237</v>
      </c>
      <c r="D15" s="113" t="s">
        <v>238</v>
      </c>
      <c r="E15" s="114" t="s">
        <v>210</v>
      </c>
      <c r="F15" s="115" t="s">
        <v>239</v>
      </c>
      <c r="G15" s="116" t="s">
        <v>162</v>
      </c>
      <c r="H15" s="116" t="s">
        <v>211</v>
      </c>
      <c r="I15" s="140">
        <f t="shared" si="0"/>
        <v>0.009040636574071387</v>
      </c>
      <c r="J15" s="131">
        <f t="shared" si="1"/>
        <v>0.00021042824073984334</v>
      </c>
      <c r="K15" s="118">
        <v>0.414583333333336</v>
      </c>
      <c r="M15" s="133">
        <v>0.04792952546296297</v>
      </c>
      <c r="N15" s="130">
        <v>0.039583333333336024</v>
      </c>
      <c r="O15" s="184"/>
    </row>
    <row r="16" spans="1:15" ht="15">
      <c r="A16" s="182">
        <v>5</v>
      </c>
      <c r="B16" s="112">
        <v>3</v>
      </c>
      <c r="C16" s="112" t="s">
        <v>243</v>
      </c>
      <c r="D16" s="113" t="s">
        <v>244</v>
      </c>
      <c r="E16" s="114" t="s">
        <v>210</v>
      </c>
      <c r="F16" s="115" t="s">
        <v>245</v>
      </c>
      <c r="G16" s="116" t="s">
        <v>246</v>
      </c>
      <c r="H16" s="116" t="s">
        <v>211</v>
      </c>
      <c r="I16" s="140">
        <f t="shared" si="0"/>
        <v>0.009072731481477915</v>
      </c>
      <c r="J16" s="131">
        <f t="shared" si="1"/>
        <v>0.0002425231481463716</v>
      </c>
      <c r="K16" s="118">
        <v>0.419444444444448</v>
      </c>
      <c r="M16" s="133">
        <v>0.05282273148148148</v>
      </c>
      <c r="N16" s="130">
        <v>0.044444444444448006</v>
      </c>
      <c r="O16" s="184"/>
    </row>
    <row r="17" spans="1:15" ht="15">
      <c r="A17" s="182">
        <v>6</v>
      </c>
      <c r="B17" s="112">
        <v>64</v>
      </c>
      <c r="C17" s="112" t="s">
        <v>199</v>
      </c>
      <c r="D17" s="113" t="s">
        <v>200</v>
      </c>
      <c r="E17" s="114" t="s">
        <v>24</v>
      </c>
      <c r="F17" s="115">
        <v>11689</v>
      </c>
      <c r="G17" s="116" t="s">
        <v>162</v>
      </c>
      <c r="H17" s="116" t="s">
        <v>212</v>
      </c>
      <c r="I17" s="140">
        <f t="shared" si="0"/>
        <v>0.009102326388886335</v>
      </c>
      <c r="J17" s="131">
        <f t="shared" si="1"/>
        <v>0.0002721180555547917</v>
      </c>
      <c r="K17" s="118">
        <v>0.406944444444447</v>
      </c>
      <c r="M17" s="133">
        <v>0.04035232638888889</v>
      </c>
      <c r="N17" s="130">
        <v>0.031944444444446995</v>
      </c>
      <c r="O17" s="184"/>
    </row>
    <row r="18" spans="1:15" ht="15">
      <c r="A18" s="182">
        <v>7</v>
      </c>
      <c r="B18" s="112">
        <v>67</v>
      </c>
      <c r="C18" s="112" t="s">
        <v>341</v>
      </c>
      <c r="D18" s="113" t="s">
        <v>342</v>
      </c>
      <c r="E18" s="114" t="s">
        <v>24</v>
      </c>
      <c r="F18" s="115">
        <v>7823</v>
      </c>
      <c r="G18" s="116" t="s">
        <v>165</v>
      </c>
      <c r="H18" s="116" t="s">
        <v>212</v>
      </c>
      <c r="I18" s="140">
        <f t="shared" si="0"/>
        <v>0.009104942129629383</v>
      </c>
      <c r="J18" s="131">
        <f t="shared" si="1"/>
        <v>0.0002747337962978394</v>
      </c>
      <c r="K18" s="118">
        <v>0.384027777777778</v>
      </c>
      <c r="M18" s="133">
        <v>0.017438275462962963</v>
      </c>
      <c r="N18" s="130">
        <v>0.009027777777778023</v>
      </c>
      <c r="O18" s="184"/>
    </row>
    <row r="19" spans="1:15" ht="15">
      <c r="A19" s="182">
        <v>8</v>
      </c>
      <c r="B19" s="112">
        <v>23</v>
      </c>
      <c r="C19" s="112" t="s">
        <v>287</v>
      </c>
      <c r="D19" s="113" t="s">
        <v>288</v>
      </c>
      <c r="E19" s="114" t="s">
        <v>284</v>
      </c>
      <c r="F19" s="115" t="s">
        <v>289</v>
      </c>
      <c r="G19" s="116" t="s">
        <v>162</v>
      </c>
      <c r="H19" s="116" t="s">
        <v>213</v>
      </c>
      <c r="I19" s="140">
        <f t="shared" si="0"/>
        <v>0.009170300925923922</v>
      </c>
      <c r="J19" s="131">
        <f t="shared" si="1"/>
        <v>0.0003400925925923781</v>
      </c>
      <c r="K19" s="118">
        <v>0.406250000000002</v>
      </c>
      <c r="M19" s="133">
        <v>0.03972585648148148</v>
      </c>
      <c r="N19" s="130">
        <v>0.031250000000002</v>
      </c>
      <c r="O19" s="184"/>
    </row>
    <row r="20" spans="1:15" ht="15">
      <c r="A20" s="182">
        <v>9</v>
      </c>
      <c r="B20" s="112">
        <v>53</v>
      </c>
      <c r="C20" s="112" t="s">
        <v>182</v>
      </c>
      <c r="D20" s="113" t="s">
        <v>183</v>
      </c>
      <c r="E20" s="114" t="s">
        <v>184</v>
      </c>
      <c r="F20" s="115">
        <v>10724</v>
      </c>
      <c r="G20" s="116" t="s">
        <v>162</v>
      </c>
      <c r="H20" s="116" t="s">
        <v>318</v>
      </c>
      <c r="I20" s="140">
        <f t="shared" si="0"/>
        <v>0.00921334490740587</v>
      </c>
      <c r="J20" s="131">
        <f t="shared" si="1"/>
        <v>0.00038313657407432547</v>
      </c>
      <c r="K20" s="118">
        <v>0.394444444444446</v>
      </c>
      <c r="M20" s="134">
        <v>0.02796334490740741</v>
      </c>
      <c r="N20" s="130">
        <v>0.019444444444445985</v>
      </c>
      <c r="O20" s="184"/>
    </row>
    <row r="21" spans="1:15" ht="15">
      <c r="A21" s="182">
        <v>10</v>
      </c>
      <c r="B21" s="112">
        <v>42</v>
      </c>
      <c r="C21" s="112" t="s">
        <v>185</v>
      </c>
      <c r="D21" s="113" t="s">
        <v>186</v>
      </c>
      <c r="E21" s="114" t="s">
        <v>28</v>
      </c>
      <c r="F21" s="115">
        <v>18099</v>
      </c>
      <c r="G21" s="116" t="s">
        <v>246</v>
      </c>
      <c r="H21" s="116" t="s">
        <v>172</v>
      </c>
      <c r="I21" s="140">
        <f t="shared" si="0"/>
        <v>0.009253842592591687</v>
      </c>
      <c r="J21" s="131">
        <f t="shared" si="1"/>
        <v>0.0004236342592601437</v>
      </c>
      <c r="K21" s="118">
        <v>0.386111111111112</v>
      </c>
      <c r="M21" s="133">
        <v>0.01967050925925926</v>
      </c>
      <c r="N21" s="130">
        <v>0.011111111111112015</v>
      </c>
      <c r="O21" s="184"/>
    </row>
    <row r="22" spans="1:15" ht="15">
      <c r="A22" s="182">
        <v>11</v>
      </c>
      <c r="B22" s="112">
        <v>56</v>
      </c>
      <c r="C22" s="112" t="s">
        <v>189</v>
      </c>
      <c r="D22" s="113" t="s">
        <v>190</v>
      </c>
      <c r="E22" s="114" t="s">
        <v>191</v>
      </c>
      <c r="F22" s="115">
        <v>11073</v>
      </c>
      <c r="G22" s="116" t="s">
        <v>162</v>
      </c>
      <c r="H22" s="116" t="s">
        <v>318</v>
      </c>
      <c r="I22" s="140">
        <f t="shared" si="0"/>
        <v>0.00925615740740674</v>
      </c>
      <c r="J22" s="131">
        <f t="shared" si="1"/>
        <v>0.00042594907407519575</v>
      </c>
      <c r="K22" s="118">
        <v>0.389583333333334</v>
      </c>
      <c r="M22" s="133">
        <v>0.0231450462962963</v>
      </c>
      <c r="N22" s="130">
        <v>0.014583333333334003</v>
      </c>
      <c r="O22" s="184"/>
    </row>
    <row r="23" spans="1:15" ht="15">
      <c r="A23" s="182">
        <v>12</v>
      </c>
      <c r="B23" s="112">
        <v>43</v>
      </c>
      <c r="C23" s="112" t="s">
        <v>180</v>
      </c>
      <c r="D23" s="113" t="s">
        <v>181</v>
      </c>
      <c r="E23" s="114" t="s">
        <v>28</v>
      </c>
      <c r="F23" s="115">
        <v>18205</v>
      </c>
      <c r="G23" s="116" t="s">
        <v>246</v>
      </c>
      <c r="H23" s="116" t="s">
        <v>172</v>
      </c>
      <c r="I23" s="140">
        <f t="shared" si="0"/>
        <v>0.009297581018515718</v>
      </c>
      <c r="J23" s="131">
        <f t="shared" si="1"/>
        <v>0.0004673726851841739</v>
      </c>
      <c r="K23" s="118">
        <v>0.415972222222225</v>
      </c>
      <c r="M23" s="133">
        <v>0.04957535879629629</v>
      </c>
      <c r="N23" s="130">
        <v>0.04097222222222502</v>
      </c>
      <c r="O23" s="184"/>
    </row>
    <row r="24" spans="1:15" ht="15">
      <c r="A24" s="182">
        <v>13</v>
      </c>
      <c r="B24" s="112">
        <v>13</v>
      </c>
      <c r="C24" s="112" t="s">
        <v>264</v>
      </c>
      <c r="D24" s="113" t="s">
        <v>265</v>
      </c>
      <c r="E24" s="114" t="s">
        <v>266</v>
      </c>
      <c r="F24" s="115" t="s">
        <v>267</v>
      </c>
      <c r="G24" s="116" t="s">
        <v>246</v>
      </c>
      <c r="H24" s="116" t="s">
        <v>261</v>
      </c>
      <c r="I24" s="140">
        <f t="shared" si="0"/>
        <v>0.009301759259257131</v>
      </c>
      <c r="J24" s="131">
        <f t="shared" si="1"/>
        <v>0.00047155092592558734</v>
      </c>
      <c r="K24" s="118">
        <v>0.401388888888891</v>
      </c>
      <c r="M24" s="133">
        <v>0.0349962037037037</v>
      </c>
      <c r="N24" s="130">
        <v>0.026388888888891016</v>
      </c>
      <c r="O24" s="184"/>
    </row>
    <row r="25" spans="1:15" ht="15">
      <c r="A25" s="182">
        <v>14</v>
      </c>
      <c r="B25" s="112">
        <v>92</v>
      </c>
      <c r="C25" s="112" t="s">
        <v>314</v>
      </c>
      <c r="D25" s="113" t="s">
        <v>374</v>
      </c>
      <c r="E25" s="114" t="s">
        <v>30</v>
      </c>
      <c r="F25" s="115">
        <v>15733</v>
      </c>
      <c r="G25" s="116" t="s">
        <v>246</v>
      </c>
      <c r="H25" s="116" t="s">
        <v>328</v>
      </c>
      <c r="I25" s="140">
        <f t="shared" si="0"/>
        <v>0.009312615740737976</v>
      </c>
      <c r="J25" s="131">
        <f t="shared" si="1"/>
        <v>0.0004824074074064322</v>
      </c>
      <c r="K25" s="118">
        <v>0.409722222222225</v>
      </c>
      <c r="M25" s="133">
        <v>0.04334039351851852</v>
      </c>
      <c r="N25" s="130">
        <v>0.034722222222224985</v>
      </c>
      <c r="O25" s="184"/>
    </row>
    <row r="26" spans="1:15" ht="15">
      <c r="A26" s="182">
        <v>15</v>
      </c>
      <c r="B26" s="112">
        <v>58</v>
      </c>
      <c r="C26" s="112" t="s">
        <v>177</v>
      </c>
      <c r="D26" s="113" t="s">
        <v>178</v>
      </c>
      <c r="E26" s="114" t="s">
        <v>179</v>
      </c>
      <c r="F26" s="115">
        <v>13717</v>
      </c>
      <c r="G26" s="116" t="s">
        <v>162</v>
      </c>
      <c r="H26" s="116" t="s">
        <v>318</v>
      </c>
      <c r="I26" s="140">
        <f t="shared" si="0"/>
        <v>0.009332858796294944</v>
      </c>
      <c r="J26" s="131">
        <f t="shared" si="1"/>
        <v>0.0005026504629634006</v>
      </c>
      <c r="K26" s="118">
        <v>0.385416666666668</v>
      </c>
      <c r="M26" s="133">
        <v>0.019055081018518518</v>
      </c>
      <c r="N26" s="130">
        <v>0.010416666666668017</v>
      </c>
      <c r="O26" s="184"/>
    </row>
    <row r="27" spans="1:15" ht="15">
      <c r="A27" s="182">
        <v>16</v>
      </c>
      <c r="B27" s="112">
        <v>44</v>
      </c>
      <c r="C27" s="112" t="s">
        <v>173</v>
      </c>
      <c r="D27" s="113" t="s">
        <v>174</v>
      </c>
      <c r="E27" s="114" t="s">
        <v>28</v>
      </c>
      <c r="F27" s="115">
        <v>11093</v>
      </c>
      <c r="G27" s="116" t="s">
        <v>162</v>
      </c>
      <c r="H27" s="116" t="s">
        <v>172</v>
      </c>
      <c r="I27" s="140">
        <f t="shared" si="0"/>
        <v>0.009347766203702397</v>
      </c>
      <c r="J27" s="131">
        <f t="shared" si="1"/>
        <v>0.0005175578703708536</v>
      </c>
      <c r="K27" s="118">
        <v>0.397916666666668</v>
      </c>
      <c r="M27" s="133">
        <v>0.03156998842592593</v>
      </c>
      <c r="N27" s="130">
        <v>0.022916666666667973</v>
      </c>
      <c r="O27" s="184"/>
    </row>
    <row r="28" spans="1:15" ht="15">
      <c r="A28" s="182">
        <v>17</v>
      </c>
      <c r="B28" s="112">
        <v>31</v>
      </c>
      <c r="C28" s="112" t="s">
        <v>204</v>
      </c>
      <c r="D28" s="113" t="s">
        <v>219</v>
      </c>
      <c r="E28" s="114" t="s">
        <v>203</v>
      </c>
      <c r="F28" s="115">
        <v>6047</v>
      </c>
      <c r="G28" s="116" t="s">
        <v>162</v>
      </c>
      <c r="H28" s="116" t="s">
        <v>306</v>
      </c>
      <c r="I28" s="140">
        <f t="shared" si="0"/>
        <v>0.009349756944442103</v>
      </c>
      <c r="J28" s="131">
        <f t="shared" si="1"/>
        <v>0.0005195486111105596</v>
      </c>
      <c r="K28" s="118">
        <v>0.404166666666669</v>
      </c>
      <c r="M28" s="133">
        <v>0.037821979166666665</v>
      </c>
      <c r="N28" s="130">
        <v>0.029166666666669006</v>
      </c>
      <c r="O28" s="184"/>
    </row>
    <row r="29" spans="1:15" ht="15">
      <c r="A29" s="182">
        <v>18</v>
      </c>
      <c r="B29" s="112">
        <v>4</v>
      </c>
      <c r="C29" s="112" t="s">
        <v>247</v>
      </c>
      <c r="D29" s="113" t="s">
        <v>248</v>
      </c>
      <c r="E29" s="114" t="s">
        <v>210</v>
      </c>
      <c r="F29" s="115" t="s">
        <v>249</v>
      </c>
      <c r="G29" s="116" t="s">
        <v>246</v>
      </c>
      <c r="H29" s="116" t="s">
        <v>211</v>
      </c>
      <c r="I29" s="140">
        <f t="shared" si="0"/>
        <v>0.009363310185182069</v>
      </c>
      <c r="J29" s="131">
        <f t="shared" si="1"/>
        <v>0.0005331018518505252</v>
      </c>
      <c r="K29" s="118">
        <v>0.420138888888892</v>
      </c>
      <c r="M29" s="133">
        <v>0.05357627314814815</v>
      </c>
      <c r="N29" s="130">
        <v>0.045138888888892004</v>
      </c>
      <c r="O29" s="184">
        <v>0.00023148148148148146</v>
      </c>
    </row>
    <row r="30" spans="1:15" ht="15">
      <c r="A30" s="182">
        <v>19</v>
      </c>
      <c r="B30" s="112">
        <v>76</v>
      </c>
      <c r="C30" s="112" t="s">
        <v>360</v>
      </c>
      <c r="D30" s="113" t="s">
        <v>361</v>
      </c>
      <c r="E30" s="114" t="s">
        <v>22</v>
      </c>
      <c r="F30" s="115">
        <v>9508</v>
      </c>
      <c r="G30" s="116" t="s">
        <v>162</v>
      </c>
      <c r="H30" s="116" t="s">
        <v>351</v>
      </c>
      <c r="I30" s="140">
        <f t="shared" si="0"/>
        <v>0.009377326388886652</v>
      </c>
      <c r="J30" s="131">
        <f t="shared" si="1"/>
        <v>0.0005471180555551083</v>
      </c>
      <c r="K30" s="118">
        <v>0.40277777777778</v>
      </c>
      <c r="M30" s="133">
        <v>0.03646065972222222</v>
      </c>
      <c r="N30" s="130">
        <v>0.02777777777778001</v>
      </c>
      <c r="O30" s="184"/>
    </row>
    <row r="31" spans="1:15" ht="15">
      <c r="A31" s="182">
        <v>20</v>
      </c>
      <c r="B31" s="112">
        <v>6</v>
      </c>
      <c r="C31" s="112" t="s">
        <v>254</v>
      </c>
      <c r="D31" s="113" t="s">
        <v>255</v>
      </c>
      <c r="E31" s="114" t="s">
        <v>252</v>
      </c>
      <c r="F31" s="115" t="s">
        <v>256</v>
      </c>
      <c r="G31" s="116" t="s">
        <v>246</v>
      </c>
      <c r="H31" s="116" t="s">
        <v>211</v>
      </c>
      <c r="I31" s="140">
        <f t="shared" si="0"/>
        <v>0.009407372685183083</v>
      </c>
      <c r="J31" s="131">
        <f t="shared" si="1"/>
        <v>0.000577164351851539</v>
      </c>
      <c r="K31" s="118">
        <v>0.407638888888891</v>
      </c>
      <c r="M31" s="133">
        <v>0.04135181712962963</v>
      </c>
      <c r="N31" s="130">
        <v>0.03263888888889099</v>
      </c>
      <c r="O31" s="184"/>
    </row>
    <row r="32" spans="1:15" ht="15">
      <c r="A32" s="182">
        <v>21</v>
      </c>
      <c r="B32" s="112">
        <v>47</v>
      </c>
      <c r="C32" s="112" t="s">
        <v>314</v>
      </c>
      <c r="D32" s="113" t="s">
        <v>315</v>
      </c>
      <c r="E32" s="114" t="s">
        <v>28</v>
      </c>
      <c r="F32" s="115">
        <v>12252</v>
      </c>
      <c r="G32" s="116" t="s">
        <v>246</v>
      </c>
      <c r="H32" s="116" t="s">
        <v>172</v>
      </c>
      <c r="I32" s="140">
        <f t="shared" si="0"/>
        <v>0.009516770833330435</v>
      </c>
      <c r="J32" s="131">
        <f t="shared" si="1"/>
        <v>0.0006865624999988912</v>
      </c>
      <c r="K32" s="118">
        <v>0.417361111111114</v>
      </c>
      <c r="M32" s="133">
        <v>0.051183437500000005</v>
      </c>
      <c r="N32" s="130">
        <v>0.042361111111114014</v>
      </c>
      <c r="O32" s="184"/>
    </row>
    <row r="33" spans="1:15" ht="15">
      <c r="A33" s="182">
        <v>22</v>
      </c>
      <c r="B33" s="112">
        <v>11</v>
      </c>
      <c r="C33" s="112" t="s">
        <v>257</v>
      </c>
      <c r="D33" s="113" t="s">
        <v>258</v>
      </c>
      <c r="E33" s="114" t="s">
        <v>259</v>
      </c>
      <c r="F33" s="115" t="s">
        <v>260</v>
      </c>
      <c r="G33" s="116" t="s">
        <v>162</v>
      </c>
      <c r="H33" s="116" t="s">
        <v>261</v>
      </c>
      <c r="I33" s="140">
        <f t="shared" si="0"/>
        <v>0.009561828703702138</v>
      </c>
      <c r="J33" s="131">
        <f t="shared" si="1"/>
        <v>0.0007316203703705941</v>
      </c>
      <c r="K33" s="118">
        <v>0.388194444444446</v>
      </c>
      <c r="M33" s="133">
        <v>0.0220618287037037</v>
      </c>
      <c r="N33" s="130">
        <v>0.013194444444446007</v>
      </c>
      <c r="O33" s="184"/>
    </row>
    <row r="34" spans="1:15" ht="15">
      <c r="A34" s="182">
        <v>23</v>
      </c>
      <c r="B34" s="112">
        <v>65</v>
      </c>
      <c r="C34" s="112" t="s">
        <v>337</v>
      </c>
      <c r="D34" s="113" t="s">
        <v>338</v>
      </c>
      <c r="E34" s="114" t="s">
        <v>24</v>
      </c>
      <c r="F34" s="115">
        <v>10675</v>
      </c>
      <c r="G34" s="116" t="s">
        <v>162</v>
      </c>
      <c r="H34" s="116" t="s">
        <v>212</v>
      </c>
      <c r="I34" s="140">
        <f t="shared" si="0"/>
        <v>0.009568819444441193</v>
      </c>
      <c r="J34" s="131">
        <f t="shared" si="1"/>
        <v>0.0007386111111096494</v>
      </c>
      <c r="K34" s="118">
        <v>0.415277777777781</v>
      </c>
      <c r="M34" s="133">
        <v>0.04915215277777777</v>
      </c>
      <c r="N34" s="130">
        <v>0.04027777777778102</v>
      </c>
      <c r="O34" s="184"/>
    </row>
    <row r="35" spans="1:15" ht="15">
      <c r="A35" s="182">
        <v>24</v>
      </c>
      <c r="B35" s="112">
        <v>66</v>
      </c>
      <c r="C35" s="112" t="s">
        <v>339</v>
      </c>
      <c r="D35" s="113" t="s">
        <v>340</v>
      </c>
      <c r="E35" s="114" t="s">
        <v>24</v>
      </c>
      <c r="F35" s="115">
        <v>13727</v>
      </c>
      <c r="G35" s="116" t="s">
        <v>165</v>
      </c>
      <c r="H35" s="116" t="s">
        <v>212</v>
      </c>
      <c r="I35" s="140">
        <f t="shared" si="0"/>
        <v>0.009602557870368478</v>
      </c>
      <c r="J35" s="131">
        <f t="shared" si="1"/>
        <v>0.0007723495370369343</v>
      </c>
      <c r="K35" s="118">
        <v>0.404861111111113</v>
      </c>
      <c r="M35" s="133">
        <v>0.03876922453703704</v>
      </c>
      <c r="N35" s="130">
        <v>0.029861111111113003</v>
      </c>
      <c r="O35" s="184"/>
    </row>
    <row r="36" spans="1:15" ht="15">
      <c r="A36" s="182">
        <v>25</v>
      </c>
      <c r="B36" s="112">
        <v>45</v>
      </c>
      <c r="C36" s="112" t="s">
        <v>175</v>
      </c>
      <c r="D36" s="113" t="s">
        <v>176</v>
      </c>
      <c r="E36" s="114" t="s">
        <v>28</v>
      </c>
      <c r="F36" s="115">
        <v>18866</v>
      </c>
      <c r="G36" s="116" t="s">
        <v>162</v>
      </c>
      <c r="H36" s="116" t="s">
        <v>172</v>
      </c>
      <c r="I36" s="140">
        <f t="shared" si="0"/>
        <v>0.009650138888886448</v>
      </c>
      <c r="J36" s="131">
        <f t="shared" si="1"/>
        <v>0.0008199305555549041</v>
      </c>
      <c r="K36" s="118">
        <v>0.405555555555558</v>
      </c>
      <c r="M36" s="133">
        <v>0.039511250000000005</v>
      </c>
      <c r="N36" s="130">
        <v>0.030555555555558</v>
      </c>
      <c r="O36" s="184"/>
    </row>
    <row r="37" spans="1:15" ht="15">
      <c r="A37" s="182">
        <v>26</v>
      </c>
      <c r="B37" s="112">
        <v>71</v>
      </c>
      <c r="C37" s="112" t="s">
        <v>348</v>
      </c>
      <c r="D37" s="113" t="s">
        <v>349</v>
      </c>
      <c r="E37" s="114" t="s">
        <v>350</v>
      </c>
      <c r="F37" s="115">
        <v>14658</v>
      </c>
      <c r="G37" s="116" t="s">
        <v>165</v>
      </c>
      <c r="H37" s="116" t="s">
        <v>351</v>
      </c>
      <c r="I37" s="140">
        <f t="shared" si="0"/>
        <v>0.009656631944443243</v>
      </c>
      <c r="J37" s="131">
        <f t="shared" si="1"/>
        <v>0.0008264236111116992</v>
      </c>
      <c r="K37" s="118">
        <v>0.396527777777779</v>
      </c>
      <c r="M37" s="133">
        <v>0.030489965277777777</v>
      </c>
      <c r="N37" s="130">
        <v>0.021527777777778978</v>
      </c>
      <c r="O37" s="184"/>
    </row>
    <row r="38" spans="1:15" ht="15">
      <c r="A38" s="182">
        <v>27</v>
      </c>
      <c r="B38" s="112">
        <v>29</v>
      </c>
      <c r="C38" s="112" t="s">
        <v>166</v>
      </c>
      <c r="D38" s="113" t="s">
        <v>304</v>
      </c>
      <c r="E38" s="114" t="s">
        <v>284</v>
      </c>
      <c r="F38" s="115" t="s">
        <v>305</v>
      </c>
      <c r="G38" s="116" t="s">
        <v>165</v>
      </c>
      <c r="H38" s="116" t="s">
        <v>213</v>
      </c>
      <c r="I38" s="140">
        <f t="shared" si="0"/>
        <v>0.009659074074073277</v>
      </c>
      <c r="J38" s="131">
        <f t="shared" si="1"/>
        <v>0.0008288657407417334</v>
      </c>
      <c r="K38" s="118">
        <v>0.384722222222223</v>
      </c>
      <c r="M38" s="133">
        <v>0.018686851851851854</v>
      </c>
      <c r="N38" s="130">
        <v>0.00972222222222302</v>
      </c>
      <c r="O38" s="184"/>
    </row>
    <row r="39" spans="1:15" ht="15">
      <c r="A39" s="182">
        <v>28</v>
      </c>
      <c r="B39" s="112">
        <v>78</v>
      </c>
      <c r="C39" s="112" t="s">
        <v>163</v>
      </c>
      <c r="D39" s="113" t="s">
        <v>164</v>
      </c>
      <c r="E39" s="114" t="s">
        <v>364</v>
      </c>
      <c r="F39" s="115">
        <v>14343</v>
      </c>
      <c r="G39" s="116" t="s">
        <v>162</v>
      </c>
      <c r="H39" s="116" t="s">
        <v>351</v>
      </c>
      <c r="I39" s="140">
        <f t="shared" si="0"/>
        <v>0.009666145833332323</v>
      </c>
      <c r="J39" s="131">
        <f t="shared" si="1"/>
        <v>0.0008359375000007788</v>
      </c>
      <c r="K39" s="118">
        <v>0.387500000000001</v>
      </c>
      <c r="M39" s="133">
        <v>0.02147170138888889</v>
      </c>
      <c r="N39" s="130">
        <v>0.01250000000000101</v>
      </c>
      <c r="O39" s="184"/>
    </row>
    <row r="40" spans="1:15" ht="15">
      <c r="A40" s="182">
        <v>29</v>
      </c>
      <c r="B40" s="112">
        <v>51</v>
      </c>
      <c r="C40" s="112" t="s">
        <v>316</v>
      </c>
      <c r="D40" s="113" t="s">
        <v>317</v>
      </c>
      <c r="E40" s="114" t="s">
        <v>184</v>
      </c>
      <c r="F40" s="115">
        <v>7838</v>
      </c>
      <c r="G40" s="116" t="s">
        <v>246</v>
      </c>
      <c r="H40" s="116" t="s">
        <v>318</v>
      </c>
      <c r="I40" s="140">
        <f t="shared" si="0"/>
        <v>0.00971002314814528</v>
      </c>
      <c r="J40" s="131">
        <f t="shared" si="1"/>
        <v>0.0008798148148137369</v>
      </c>
      <c r="K40" s="118">
        <v>0.411111111111114</v>
      </c>
      <c r="M40" s="133">
        <v>0.04512668981481482</v>
      </c>
      <c r="N40" s="130">
        <v>0.03611111111111398</v>
      </c>
      <c r="O40" s="184"/>
    </row>
    <row r="41" spans="1:15" ht="15">
      <c r="A41" s="182">
        <v>30</v>
      </c>
      <c r="B41" s="112">
        <v>22</v>
      </c>
      <c r="C41" s="112" t="s">
        <v>168</v>
      </c>
      <c r="D41" s="113" t="s">
        <v>169</v>
      </c>
      <c r="E41" s="114" t="s">
        <v>284</v>
      </c>
      <c r="F41" s="115" t="s">
        <v>286</v>
      </c>
      <c r="G41" s="116" t="s">
        <v>162</v>
      </c>
      <c r="H41" s="116" t="s">
        <v>213</v>
      </c>
      <c r="I41" s="140">
        <f t="shared" si="0"/>
        <v>0.009710763888887206</v>
      </c>
      <c r="J41" s="131">
        <f t="shared" si="1"/>
        <v>0.0008805555555556621</v>
      </c>
      <c r="K41" s="118">
        <v>0.402083333333335</v>
      </c>
      <c r="M41" s="133">
        <v>0.036099652777777776</v>
      </c>
      <c r="N41" s="130">
        <v>0.027083333333335013</v>
      </c>
      <c r="O41" s="184"/>
    </row>
    <row r="42" spans="1:15" ht="15">
      <c r="A42" s="182">
        <v>31</v>
      </c>
      <c r="B42" s="112">
        <v>83</v>
      </c>
      <c r="C42" s="112" t="s">
        <v>369</v>
      </c>
      <c r="D42" s="113" t="s">
        <v>370</v>
      </c>
      <c r="E42" s="114" t="s">
        <v>194</v>
      </c>
      <c r="F42" s="115">
        <v>7803</v>
      </c>
      <c r="G42" s="116" t="s">
        <v>165</v>
      </c>
      <c r="H42" s="116" t="s">
        <v>324</v>
      </c>
      <c r="I42" s="140">
        <f t="shared" si="0"/>
        <v>0.009721956018516305</v>
      </c>
      <c r="J42" s="131">
        <f t="shared" si="1"/>
        <v>0.0008917476851847614</v>
      </c>
      <c r="K42" s="118">
        <v>0.40902777777778</v>
      </c>
      <c r="M42" s="133">
        <v>0.04305528935185185</v>
      </c>
      <c r="N42" s="130">
        <v>0.03402777777777999</v>
      </c>
      <c r="O42" s="184"/>
    </row>
    <row r="43" spans="1:15" ht="15">
      <c r="A43" s="182">
        <v>32</v>
      </c>
      <c r="B43" s="112">
        <v>25</v>
      </c>
      <c r="C43" s="112" t="s">
        <v>293</v>
      </c>
      <c r="D43" s="113" t="s">
        <v>294</v>
      </c>
      <c r="E43" s="114" t="s">
        <v>284</v>
      </c>
      <c r="F43" s="115" t="s">
        <v>295</v>
      </c>
      <c r="G43" s="116" t="s">
        <v>246</v>
      </c>
      <c r="H43" s="116" t="s">
        <v>213</v>
      </c>
      <c r="I43" s="140">
        <f t="shared" si="0"/>
        <v>0.009740532407404396</v>
      </c>
      <c r="J43" s="131">
        <f t="shared" si="1"/>
        <v>0.0009103240740728526</v>
      </c>
      <c r="K43" s="118">
        <v>0.418750000000003</v>
      </c>
      <c r="M43" s="133">
        <v>0.05256460648148148</v>
      </c>
      <c r="N43" s="130">
        <v>0.04375000000000301</v>
      </c>
      <c r="O43" s="184">
        <v>0.00023148148148148146</v>
      </c>
    </row>
    <row r="44" spans="1:15" ht="15">
      <c r="A44" s="182">
        <v>33</v>
      </c>
      <c r="B44" s="112">
        <v>26</v>
      </c>
      <c r="C44" s="112" t="s">
        <v>296</v>
      </c>
      <c r="D44" s="113" t="s">
        <v>297</v>
      </c>
      <c r="E44" s="114" t="s">
        <v>284</v>
      </c>
      <c r="F44" s="115" t="s">
        <v>167</v>
      </c>
      <c r="G44" s="116" t="s">
        <v>246</v>
      </c>
      <c r="H44" s="116" t="s">
        <v>213</v>
      </c>
      <c r="I44" s="140">
        <f aca="true" t="shared" si="2" ref="I44:I76">M44-N44+$N$9+O44</f>
        <v>0.009750277777776662</v>
      </c>
      <c r="J44" s="131">
        <f aca="true" t="shared" si="3" ref="J44:J75">I44-$I$12</f>
        <v>0.0009200694444451187</v>
      </c>
      <c r="K44" s="118">
        <v>0.38888888888889</v>
      </c>
      <c r="M44" s="133">
        <v>0.022944722222222224</v>
      </c>
      <c r="N44" s="130">
        <v>0.013888888888890005</v>
      </c>
      <c r="O44" s="184"/>
    </row>
    <row r="45" spans="1:15" ht="15">
      <c r="A45" s="182">
        <v>34</v>
      </c>
      <c r="B45" s="112">
        <v>95</v>
      </c>
      <c r="C45" s="112" t="s">
        <v>377</v>
      </c>
      <c r="D45" s="113" t="s">
        <v>378</v>
      </c>
      <c r="E45" s="114" t="s">
        <v>379</v>
      </c>
      <c r="F45" s="115">
        <v>13230</v>
      </c>
      <c r="G45" s="116" t="s">
        <v>162</v>
      </c>
      <c r="H45" s="116" t="s">
        <v>328</v>
      </c>
      <c r="I45" s="140">
        <f t="shared" si="2"/>
        <v>0.009774467592590064</v>
      </c>
      <c r="J45" s="131">
        <f t="shared" si="3"/>
        <v>0.0009442592592585203</v>
      </c>
      <c r="K45" s="118">
        <v>0.413194444444447</v>
      </c>
      <c r="M45" s="133">
        <v>0.047274467592592594</v>
      </c>
      <c r="N45" s="130">
        <v>0.03819444444444697</v>
      </c>
      <c r="O45" s="184"/>
    </row>
    <row r="46" spans="1:15" ht="15">
      <c r="A46" s="182">
        <v>35</v>
      </c>
      <c r="B46" s="112">
        <v>73</v>
      </c>
      <c r="C46" s="112" t="s">
        <v>354</v>
      </c>
      <c r="D46" s="113" t="s">
        <v>355</v>
      </c>
      <c r="E46" s="114" t="s">
        <v>350</v>
      </c>
      <c r="F46" s="115">
        <v>5463</v>
      </c>
      <c r="G46" s="116" t="s">
        <v>162</v>
      </c>
      <c r="H46" s="116" t="s">
        <v>351</v>
      </c>
      <c r="I46" s="140">
        <f t="shared" si="2"/>
        <v>0.009819629629628195</v>
      </c>
      <c r="J46" s="131">
        <f t="shared" si="3"/>
        <v>0.0009894212962966512</v>
      </c>
      <c r="K46" s="118">
        <v>0.393055555555557</v>
      </c>
      <c r="M46" s="134">
        <v>0.02718074074074074</v>
      </c>
      <c r="N46" s="130">
        <v>0.01805555555555699</v>
      </c>
      <c r="O46" s="184"/>
    </row>
    <row r="47" spans="1:15" ht="15">
      <c r="A47" s="182">
        <v>36</v>
      </c>
      <c r="B47" s="112">
        <v>14</v>
      </c>
      <c r="C47" s="112" t="s">
        <v>268</v>
      </c>
      <c r="D47" s="113" t="s">
        <v>269</v>
      </c>
      <c r="E47" s="114" t="s">
        <v>259</v>
      </c>
      <c r="F47" s="115" t="s">
        <v>270</v>
      </c>
      <c r="G47" s="116" t="s">
        <v>246</v>
      </c>
      <c r="H47" s="116" t="s">
        <v>261</v>
      </c>
      <c r="I47" s="140">
        <f t="shared" si="2"/>
        <v>0.00985596064814668</v>
      </c>
      <c r="J47" s="131">
        <f t="shared" si="3"/>
        <v>0.001025752314815137</v>
      </c>
      <c r="K47" s="118">
        <v>0.399305555555557</v>
      </c>
      <c r="M47" s="133">
        <v>0.03346707175925926</v>
      </c>
      <c r="N47" s="130">
        <v>0.024305555555557024</v>
      </c>
      <c r="O47" s="184"/>
    </row>
    <row r="48" spans="1:15" ht="15">
      <c r="A48" s="182">
        <v>37</v>
      </c>
      <c r="B48" s="112">
        <v>75</v>
      </c>
      <c r="C48" s="112" t="s">
        <v>358</v>
      </c>
      <c r="D48" s="113" t="s">
        <v>359</v>
      </c>
      <c r="E48" s="114" t="s">
        <v>22</v>
      </c>
      <c r="F48" s="115">
        <v>10234</v>
      </c>
      <c r="G48" s="116" t="s">
        <v>246</v>
      </c>
      <c r="H48" s="116" t="s">
        <v>351</v>
      </c>
      <c r="I48" s="140">
        <f t="shared" si="2"/>
        <v>0.009898020833333462</v>
      </c>
      <c r="J48" s="131">
        <f t="shared" si="3"/>
        <v>0.001067812500001918</v>
      </c>
      <c r="K48" s="118">
        <v>0.379861111111111</v>
      </c>
      <c r="M48" s="133">
        <v>0.0140646875</v>
      </c>
      <c r="N48" s="130">
        <v>0.004861111111110983</v>
      </c>
      <c r="O48" s="184"/>
    </row>
    <row r="49" spans="1:15" ht="15">
      <c r="A49" s="182">
        <v>38</v>
      </c>
      <c r="B49" s="112">
        <v>28</v>
      </c>
      <c r="C49" s="112" t="s">
        <v>301</v>
      </c>
      <c r="D49" s="113" t="s">
        <v>302</v>
      </c>
      <c r="E49" s="114" t="s">
        <v>284</v>
      </c>
      <c r="F49" s="115" t="s">
        <v>303</v>
      </c>
      <c r="G49" s="116" t="s">
        <v>165</v>
      </c>
      <c r="H49" s="116" t="s">
        <v>213</v>
      </c>
      <c r="I49" s="140">
        <f t="shared" si="2"/>
        <v>0.0099096527777778</v>
      </c>
      <c r="J49" s="131">
        <f t="shared" si="3"/>
        <v>0.0010794444444462564</v>
      </c>
      <c r="K49" s="118">
        <v>0.38125</v>
      </c>
      <c r="M49" s="133">
        <v>0.015465208333333334</v>
      </c>
      <c r="N49" s="130">
        <v>0.006249999999999978</v>
      </c>
      <c r="O49" s="184"/>
    </row>
    <row r="50" spans="1:15" ht="15">
      <c r="A50" s="182">
        <v>39</v>
      </c>
      <c r="B50" s="112">
        <v>12</v>
      </c>
      <c r="C50" s="112" t="s">
        <v>257</v>
      </c>
      <c r="D50" s="113" t="s">
        <v>262</v>
      </c>
      <c r="E50" s="114" t="s">
        <v>259</v>
      </c>
      <c r="F50" s="115" t="s">
        <v>263</v>
      </c>
      <c r="G50" s="116" t="s">
        <v>162</v>
      </c>
      <c r="H50" s="116" t="s">
        <v>261</v>
      </c>
      <c r="I50" s="140">
        <f t="shared" si="2"/>
        <v>0.009931527777775348</v>
      </c>
      <c r="J50" s="131">
        <f t="shared" si="3"/>
        <v>0.0011013194444438046</v>
      </c>
      <c r="K50" s="118">
        <v>0.411805555555558</v>
      </c>
      <c r="M50" s="133">
        <v>0.04604263888888888</v>
      </c>
      <c r="N50" s="130">
        <v>0.03680555555555798</v>
      </c>
      <c r="O50" s="184"/>
    </row>
    <row r="51" spans="1:15" ht="15">
      <c r="A51" s="182">
        <v>40</v>
      </c>
      <c r="B51" s="112">
        <v>72</v>
      </c>
      <c r="C51" s="112" t="s">
        <v>352</v>
      </c>
      <c r="D51" s="113" t="s">
        <v>353</v>
      </c>
      <c r="E51" s="114" t="s">
        <v>350</v>
      </c>
      <c r="F51" s="115">
        <v>17888</v>
      </c>
      <c r="G51" s="116" t="s">
        <v>162</v>
      </c>
      <c r="H51" s="116" t="s">
        <v>351</v>
      </c>
      <c r="I51" s="140">
        <f t="shared" si="2"/>
        <v>0.01003596064814657</v>
      </c>
      <c r="J51" s="131">
        <f t="shared" si="3"/>
        <v>0.0012057523148150256</v>
      </c>
      <c r="K51" s="118">
        <v>0.400694444444446</v>
      </c>
      <c r="M51" s="133">
        <v>0.035035960648148144</v>
      </c>
      <c r="N51" s="130">
        <v>0.02569444444444602</v>
      </c>
      <c r="O51" s="184"/>
    </row>
    <row r="52" spans="1:15" ht="15">
      <c r="A52" s="182">
        <v>41</v>
      </c>
      <c r="B52" s="112">
        <v>2</v>
      </c>
      <c r="C52" s="112" t="s">
        <v>240</v>
      </c>
      <c r="D52" s="113" t="s">
        <v>241</v>
      </c>
      <c r="E52" s="114" t="s">
        <v>210</v>
      </c>
      <c r="F52" s="115" t="s">
        <v>242</v>
      </c>
      <c r="G52" s="116" t="s">
        <v>162</v>
      </c>
      <c r="H52" s="116" t="s">
        <v>211</v>
      </c>
      <c r="I52" s="140">
        <f t="shared" si="2"/>
        <v>0.010052939814811363</v>
      </c>
      <c r="J52" s="131">
        <f t="shared" si="3"/>
        <v>0.001222731481479819</v>
      </c>
      <c r="K52" s="118">
        <v>0.418055555555559</v>
      </c>
      <c r="M52" s="133">
        <v>0.05241405092592593</v>
      </c>
      <c r="N52" s="130">
        <v>0.04305555555555901</v>
      </c>
      <c r="O52" s="184"/>
    </row>
    <row r="53" spans="1:15" ht="15">
      <c r="A53" s="182">
        <v>42</v>
      </c>
      <c r="B53" s="112">
        <v>16</v>
      </c>
      <c r="C53" s="112" t="s">
        <v>274</v>
      </c>
      <c r="D53" s="113" t="s">
        <v>275</v>
      </c>
      <c r="E53" s="114" t="s">
        <v>259</v>
      </c>
      <c r="F53" s="115" t="s">
        <v>276</v>
      </c>
      <c r="G53" s="116" t="s">
        <v>246</v>
      </c>
      <c r="H53" s="116" t="s">
        <v>261</v>
      </c>
      <c r="I53" s="140">
        <f t="shared" si="2"/>
        <v>0.010056087962962082</v>
      </c>
      <c r="J53" s="131">
        <f t="shared" si="3"/>
        <v>0.0012258796296305378</v>
      </c>
      <c r="K53" s="118">
        <v>0.392361111111112</v>
      </c>
      <c r="M53" s="133">
        <v>0.02672275462962963</v>
      </c>
      <c r="N53" s="130">
        <v>0.017361111111111993</v>
      </c>
      <c r="O53" s="184"/>
    </row>
    <row r="54" spans="1:15" ht="15">
      <c r="A54" s="182">
        <v>43</v>
      </c>
      <c r="B54" s="112">
        <v>81</v>
      </c>
      <c r="C54" s="112" t="s">
        <v>365</v>
      </c>
      <c r="D54" s="113" t="s">
        <v>366</v>
      </c>
      <c r="E54" s="114" t="s">
        <v>29</v>
      </c>
      <c r="F54" s="115">
        <v>17408</v>
      </c>
      <c r="G54" s="116" t="s">
        <v>246</v>
      </c>
      <c r="H54" s="116" t="s">
        <v>324</v>
      </c>
      <c r="I54" s="140">
        <f t="shared" si="2"/>
        <v>0.010056863425924703</v>
      </c>
      <c r="J54" s="131">
        <f t="shared" si="3"/>
        <v>0.001226655092593159</v>
      </c>
      <c r="K54" s="118">
        <v>0.390277777777779</v>
      </c>
      <c r="M54" s="133">
        <v>0.02464019675925926</v>
      </c>
      <c r="N54" s="130">
        <v>0.015277777777779</v>
      </c>
      <c r="O54" s="184"/>
    </row>
    <row r="55" spans="1:15" ht="15">
      <c r="A55" s="182">
        <v>44</v>
      </c>
      <c r="B55" s="112">
        <v>33</v>
      </c>
      <c r="C55" s="112" t="s">
        <v>217</v>
      </c>
      <c r="D55" s="113" t="s">
        <v>218</v>
      </c>
      <c r="E55" s="114" t="s">
        <v>203</v>
      </c>
      <c r="F55" s="115">
        <v>5407</v>
      </c>
      <c r="G55" s="116" t="s">
        <v>162</v>
      </c>
      <c r="H55" s="116" t="s">
        <v>306</v>
      </c>
      <c r="I55" s="140">
        <f t="shared" si="2"/>
        <v>0.010073217592591265</v>
      </c>
      <c r="J55" s="131">
        <f t="shared" si="3"/>
        <v>0.0012430092592597211</v>
      </c>
      <c r="K55" s="118">
        <v>0.391666666666668</v>
      </c>
      <c r="M55" s="133">
        <v>0.026045439814814816</v>
      </c>
      <c r="N55" s="130">
        <v>0.016666666666667995</v>
      </c>
      <c r="O55" s="184"/>
    </row>
    <row r="56" spans="1:15" ht="15">
      <c r="A56" s="182">
        <v>45</v>
      </c>
      <c r="B56" s="112">
        <v>15</v>
      </c>
      <c r="C56" s="112" t="s">
        <v>271</v>
      </c>
      <c r="D56" s="113" t="s">
        <v>272</v>
      </c>
      <c r="E56" s="114" t="s">
        <v>259</v>
      </c>
      <c r="F56" s="115" t="s">
        <v>273</v>
      </c>
      <c r="G56" s="116" t="s">
        <v>246</v>
      </c>
      <c r="H56" s="116" t="s">
        <v>261</v>
      </c>
      <c r="I56" s="140">
        <f t="shared" si="2"/>
        <v>0.01009435185184983</v>
      </c>
      <c r="J56" s="131">
        <f t="shared" si="3"/>
        <v>0.0012641435185182862</v>
      </c>
      <c r="K56" s="118">
        <v>0.400000000000002</v>
      </c>
      <c r="M56" s="133">
        <v>0.03439990740740741</v>
      </c>
      <c r="N56" s="130">
        <v>0.02500000000000202</v>
      </c>
      <c r="O56" s="184"/>
    </row>
    <row r="57" spans="1:15" ht="15">
      <c r="A57" s="182">
        <v>46</v>
      </c>
      <c r="B57" s="112">
        <v>74</v>
      </c>
      <c r="C57" s="112" t="s">
        <v>356</v>
      </c>
      <c r="D57" s="113" t="s">
        <v>357</v>
      </c>
      <c r="E57" s="114" t="s">
        <v>350</v>
      </c>
      <c r="F57" s="115">
        <v>9628</v>
      </c>
      <c r="G57" s="116" t="s">
        <v>246</v>
      </c>
      <c r="H57" s="116" t="s">
        <v>351</v>
      </c>
      <c r="I57" s="140">
        <f t="shared" si="2"/>
        <v>0.01015344907407298</v>
      </c>
      <c r="J57" s="131">
        <f t="shared" si="3"/>
        <v>0.0013232407407414368</v>
      </c>
      <c r="K57" s="118">
        <v>0.39513888888889</v>
      </c>
      <c r="M57" s="133">
        <v>0.02959789351851852</v>
      </c>
      <c r="N57" s="130">
        <v>0.020138888888889983</v>
      </c>
      <c r="O57" s="184"/>
    </row>
    <row r="58" spans="1:15" ht="15">
      <c r="A58" s="182">
        <v>47</v>
      </c>
      <c r="B58" s="112">
        <v>34</v>
      </c>
      <c r="C58" s="112" t="s">
        <v>307</v>
      </c>
      <c r="D58" s="113" t="s">
        <v>308</v>
      </c>
      <c r="E58" s="114" t="s">
        <v>309</v>
      </c>
      <c r="F58" s="115">
        <v>4324</v>
      </c>
      <c r="G58" s="116" t="s">
        <v>246</v>
      </c>
      <c r="H58" s="116" t="s">
        <v>306</v>
      </c>
      <c r="I58" s="140">
        <f t="shared" si="2"/>
        <v>0.010290775462960306</v>
      </c>
      <c r="J58" s="131">
        <f t="shared" si="3"/>
        <v>0.001460567129628762</v>
      </c>
      <c r="K58" s="118">
        <v>0.408333333333336</v>
      </c>
      <c r="M58" s="133">
        <v>0.04292966435185185</v>
      </c>
      <c r="N58" s="130">
        <v>0.03333333333333599</v>
      </c>
      <c r="O58" s="184"/>
    </row>
    <row r="59" spans="1:15" ht="15">
      <c r="A59" s="182">
        <v>48</v>
      </c>
      <c r="B59" s="112">
        <v>82</v>
      </c>
      <c r="C59" s="112" t="s">
        <v>367</v>
      </c>
      <c r="D59" s="113" t="s">
        <v>368</v>
      </c>
      <c r="E59" s="114" t="s">
        <v>29</v>
      </c>
      <c r="F59" s="115">
        <v>18248</v>
      </c>
      <c r="G59" s="116" t="s">
        <v>246</v>
      </c>
      <c r="H59" s="116" t="s">
        <v>324</v>
      </c>
      <c r="I59" s="140">
        <f t="shared" si="2"/>
        <v>0.010299733796294544</v>
      </c>
      <c r="J59" s="131">
        <f t="shared" si="3"/>
        <v>0.0014695254629630006</v>
      </c>
      <c r="K59" s="118">
        <v>0.397222222222224</v>
      </c>
      <c r="M59" s="133">
        <v>0.031827511574074076</v>
      </c>
      <c r="N59" s="130">
        <v>0.022222222222223975</v>
      </c>
      <c r="O59" s="184"/>
    </row>
    <row r="60" spans="1:15" ht="15">
      <c r="A60" s="182">
        <v>49</v>
      </c>
      <c r="B60" s="112">
        <v>57</v>
      </c>
      <c r="C60" s="112" t="s">
        <v>325</v>
      </c>
      <c r="D60" s="113" t="s">
        <v>326</v>
      </c>
      <c r="E60" s="114" t="s">
        <v>327</v>
      </c>
      <c r="F60" s="115">
        <v>8956</v>
      </c>
      <c r="G60" s="116" t="s">
        <v>171</v>
      </c>
      <c r="H60" s="116" t="s">
        <v>318</v>
      </c>
      <c r="I60" s="140">
        <f t="shared" si="2"/>
        <v>0.010336469907407088</v>
      </c>
      <c r="J60" s="131">
        <f t="shared" si="3"/>
        <v>0.001506261574075544</v>
      </c>
      <c r="K60" s="118">
        <v>0.379166666666667</v>
      </c>
      <c r="M60" s="133">
        <v>0.013808692129629629</v>
      </c>
      <c r="N60" s="130">
        <v>0.004166666666666985</v>
      </c>
      <c r="O60" s="184"/>
    </row>
    <row r="61" spans="1:15" ht="15">
      <c r="A61" s="182">
        <v>50</v>
      </c>
      <c r="B61" s="112">
        <v>69</v>
      </c>
      <c r="C61" s="112" t="s">
        <v>346</v>
      </c>
      <c r="D61" s="113" t="s">
        <v>347</v>
      </c>
      <c r="E61" s="114" t="s">
        <v>24</v>
      </c>
      <c r="F61" s="115">
        <v>13022</v>
      </c>
      <c r="G61" s="116" t="s">
        <v>246</v>
      </c>
      <c r="H61" s="116" t="s">
        <v>212</v>
      </c>
      <c r="I61" s="140">
        <f t="shared" si="2"/>
        <v>0.01038134259259238</v>
      </c>
      <c r="J61" s="131">
        <f t="shared" si="3"/>
        <v>0.001551134259260836</v>
      </c>
      <c r="K61" s="118">
        <v>0.377777777777778</v>
      </c>
      <c r="M61" s="133">
        <v>0.012464675925925926</v>
      </c>
      <c r="N61" s="130">
        <v>0.00277777777777799</v>
      </c>
      <c r="O61" s="184"/>
    </row>
    <row r="62" spans="1:15" ht="15">
      <c r="A62" s="182">
        <v>51</v>
      </c>
      <c r="B62" s="112">
        <v>62</v>
      </c>
      <c r="C62" s="112" t="s">
        <v>333</v>
      </c>
      <c r="D62" s="113" t="s">
        <v>334</v>
      </c>
      <c r="E62" s="114" t="s">
        <v>24</v>
      </c>
      <c r="F62" s="115">
        <v>7131</v>
      </c>
      <c r="G62" s="116" t="s">
        <v>165</v>
      </c>
      <c r="H62" s="116" t="s">
        <v>212</v>
      </c>
      <c r="I62" s="140">
        <f t="shared" si="2"/>
        <v>0.010397835648148043</v>
      </c>
      <c r="J62" s="131">
        <f t="shared" si="3"/>
        <v>0.0015676273148164995</v>
      </c>
      <c r="K62" s="118">
        <v>0.376388888888889</v>
      </c>
      <c r="M62" s="133">
        <v>0.011092280092592595</v>
      </c>
      <c r="N62" s="130">
        <v>0.001388888888888995</v>
      </c>
      <c r="O62" s="184"/>
    </row>
    <row r="63" spans="1:15" ht="15">
      <c r="A63" s="182">
        <v>52</v>
      </c>
      <c r="B63" s="112">
        <v>63</v>
      </c>
      <c r="C63" s="112" t="s">
        <v>335</v>
      </c>
      <c r="D63" s="113" t="s">
        <v>336</v>
      </c>
      <c r="E63" s="114" t="s">
        <v>24</v>
      </c>
      <c r="F63" s="115">
        <v>18029</v>
      </c>
      <c r="G63" s="116" t="s">
        <v>246</v>
      </c>
      <c r="H63" s="116" t="s">
        <v>212</v>
      </c>
      <c r="I63" s="140">
        <f t="shared" si="2"/>
        <v>0.010421018518517058</v>
      </c>
      <c r="J63" s="131">
        <f t="shared" si="3"/>
        <v>0.0015908101851855143</v>
      </c>
      <c r="K63" s="118">
        <v>0.386805555555557</v>
      </c>
      <c r="M63" s="133">
        <v>0.021532129629629627</v>
      </c>
      <c r="N63" s="130">
        <v>0.011805555555557012</v>
      </c>
      <c r="O63" s="184"/>
    </row>
    <row r="64" spans="1:15" ht="15">
      <c r="A64" s="182">
        <v>53</v>
      </c>
      <c r="B64" s="112">
        <v>41</v>
      </c>
      <c r="C64" s="112" t="s">
        <v>310</v>
      </c>
      <c r="D64" s="113" t="s">
        <v>311</v>
      </c>
      <c r="E64" s="114" t="s">
        <v>28</v>
      </c>
      <c r="F64" s="115">
        <v>14513</v>
      </c>
      <c r="G64" s="116" t="s">
        <v>162</v>
      </c>
      <c r="H64" s="116" t="s">
        <v>172</v>
      </c>
      <c r="I64" s="140">
        <f t="shared" si="2"/>
        <v>0.010423599537035385</v>
      </c>
      <c r="J64" s="131">
        <f t="shared" si="3"/>
        <v>0.0015933912037038415</v>
      </c>
      <c r="K64" s="118">
        <v>0.395833333333335</v>
      </c>
      <c r="M64" s="134">
        <v>0.030562488425925922</v>
      </c>
      <c r="N64" s="130">
        <v>0.02083333333333498</v>
      </c>
      <c r="O64" s="184"/>
    </row>
    <row r="65" spans="1:15" ht="15">
      <c r="A65" s="182">
        <v>54</v>
      </c>
      <c r="B65" s="112">
        <v>32</v>
      </c>
      <c r="C65" s="112" t="s">
        <v>215</v>
      </c>
      <c r="D65" s="113" t="s">
        <v>216</v>
      </c>
      <c r="E65" s="114" t="s">
        <v>203</v>
      </c>
      <c r="F65" s="115">
        <v>4656</v>
      </c>
      <c r="G65" s="116" t="s">
        <v>162</v>
      </c>
      <c r="H65" s="116" t="s">
        <v>306</v>
      </c>
      <c r="I65" s="140">
        <f t="shared" si="2"/>
        <v>0.010463391203700734</v>
      </c>
      <c r="J65" s="131">
        <f t="shared" si="3"/>
        <v>0.0016331828703691903</v>
      </c>
      <c r="K65" s="118">
        <v>0.412500000000003</v>
      </c>
      <c r="M65" s="133">
        <v>0.047268946759259266</v>
      </c>
      <c r="N65" s="130">
        <v>0.037500000000002975</v>
      </c>
      <c r="O65" s="184"/>
    </row>
    <row r="66" spans="1:15" ht="15">
      <c r="A66" s="182">
        <v>55</v>
      </c>
      <c r="B66" s="112">
        <v>91</v>
      </c>
      <c r="C66" s="112" t="s">
        <v>371</v>
      </c>
      <c r="D66" s="113" t="s">
        <v>372</v>
      </c>
      <c r="E66" s="114" t="s">
        <v>373</v>
      </c>
      <c r="F66" s="115">
        <v>14355</v>
      </c>
      <c r="G66" s="116" t="s">
        <v>246</v>
      </c>
      <c r="H66" s="116" t="s">
        <v>328</v>
      </c>
      <c r="I66" s="140">
        <f t="shared" si="2"/>
        <v>0.010481516203702716</v>
      </c>
      <c r="J66" s="131">
        <f t="shared" si="3"/>
        <v>0.0016513078703711721</v>
      </c>
      <c r="K66" s="118">
        <v>0.393750000000001</v>
      </c>
      <c r="M66" s="133">
        <v>0.02853707175925926</v>
      </c>
      <c r="N66" s="130">
        <v>0.018750000000000988</v>
      </c>
      <c r="O66" s="184"/>
    </row>
    <row r="67" spans="1:15" ht="15">
      <c r="A67" s="182">
        <v>56</v>
      </c>
      <c r="B67" s="112">
        <v>5</v>
      </c>
      <c r="C67" s="112" t="s">
        <v>250</v>
      </c>
      <c r="D67" s="113" t="s">
        <v>251</v>
      </c>
      <c r="E67" s="114" t="s">
        <v>252</v>
      </c>
      <c r="F67" s="115" t="s">
        <v>253</v>
      </c>
      <c r="G67" s="116" t="s">
        <v>246</v>
      </c>
      <c r="H67" s="116" t="s">
        <v>211</v>
      </c>
      <c r="I67" s="140">
        <f t="shared" si="2"/>
        <v>0.010529525462962269</v>
      </c>
      <c r="J67" s="131">
        <f t="shared" si="3"/>
        <v>0.001699317129630725</v>
      </c>
      <c r="K67" s="118">
        <v>0.383333333333334</v>
      </c>
      <c r="M67" s="134">
        <v>0.01816841435185185</v>
      </c>
      <c r="N67" s="130">
        <v>0.008333333333334025</v>
      </c>
      <c r="O67" s="184"/>
    </row>
    <row r="68" spans="1:15" ht="15">
      <c r="A68" s="182">
        <v>57</v>
      </c>
      <c r="B68" s="112">
        <v>52</v>
      </c>
      <c r="C68" s="112" t="s">
        <v>319</v>
      </c>
      <c r="D68" s="113" t="s">
        <v>320</v>
      </c>
      <c r="E68" s="114" t="s">
        <v>184</v>
      </c>
      <c r="F68" s="115">
        <v>12575</v>
      </c>
      <c r="G68" s="116" t="s">
        <v>162</v>
      </c>
      <c r="H68" s="116" t="s">
        <v>318</v>
      </c>
      <c r="I68" s="140">
        <f t="shared" si="2"/>
        <v>0.010546805555555556</v>
      </c>
      <c r="J68" s="131">
        <f t="shared" si="3"/>
        <v>0.001716597222224012</v>
      </c>
      <c r="K68" s="118">
        <v>0.375</v>
      </c>
      <c r="M68" s="133">
        <v>0.009852361111111112</v>
      </c>
      <c r="N68" s="130">
        <v>0</v>
      </c>
      <c r="O68" s="184"/>
    </row>
    <row r="69" spans="1:15" ht="15">
      <c r="A69" s="182">
        <v>58</v>
      </c>
      <c r="B69" s="112">
        <v>46</v>
      </c>
      <c r="C69" s="112" t="s">
        <v>312</v>
      </c>
      <c r="D69" s="113" t="s">
        <v>313</v>
      </c>
      <c r="E69" s="114" t="s">
        <v>28</v>
      </c>
      <c r="F69" s="115">
        <v>2103</v>
      </c>
      <c r="G69" s="116" t="s">
        <v>171</v>
      </c>
      <c r="H69" s="116" t="s">
        <v>172</v>
      </c>
      <c r="I69" s="140">
        <f t="shared" si="2"/>
        <v>0.010654247685185417</v>
      </c>
      <c r="J69" s="131">
        <f t="shared" si="3"/>
        <v>0.0018240393518538737</v>
      </c>
      <c r="K69" s="118">
        <v>0.378472222222222</v>
      </c>
      <c r="M69" s="133">
        <v>0.013432025462962962</v>
      </c>
      <c r="N69" s="130">
        <v>0.003472222222221988</v>
      </c>
      <c r="O69" s="184"/>
    </row>
    <row r="70" spans="1:15" ht="15">
      <c r="A70" s="182">
        <v>59</v>
      </c>
      <c r="B70" s="112">
        <v>24</v>
      </c>
      <c r="C70" s="112" t="s">
        <v>290</v>
      </c>
      <c r="D70" s="113" t="s">
        <v>291</v>
      </c>
      <c r="E70" s="114" t="s">
        <v>284</v>
      </c>
      <c r="F70" s="115" t="s">
        <v>292</v>
      </c>
      <c r="G70" s="116" t="s">
        <v>162</v>
      </c>
      <c r="H70" s="116" t="s">
        <v>213</v>
      </c>
      <c r="I70" s="140">
        <f t="shared" si="2"/>
        <v>0.010696539351848717</v>
      </c>
      <c r="J70" s="131">
        <f t="shared" si="3"/>
        <v>0.0018663310185171728</v>
      </c>
      <c r="K70" s="118">
        <v>0.413888888888892</v>
      </c>
      <c r="M70" s="133">
        <v>0.048428020833333335</v>
      </c>
      <c r="N70" s="130">
        <v>0.038888888888892026</v>
      </c>
      <c r="O70" s="184">
        <v>0.0004629629629629629</v>
      </c>
    </row>
    <row r="71" spans="1:15" ht="15">
      <c r="A71" s="182">
        <v>60</v>
      </c>
      <c r="B71" s="112">
        <v>93</v>
      </c>
      <c r="C71" s="112" t="s">
        <v>375</v>
      </c>
      <c r="D71" s="113" t="s">
        <v>376</v>
      </c>
      <c r="E71" s="114" t="s">
        <v>170</v>
      </c>
      <c r="F71" s="115">
        <v>9623</v>
      </c>
      <c r="G71" s="116" t="s">
        <v>165</v>
      </c>
      <c r="H71" s="116" t="s">
        <v>328</v>
      </c>
      <c r="I71" s="140">
        <f t="shared" si="2"/>
        <v>0.010745219907405493</v>
      </c>
      <c r="J71" s="131">
        <f t="shared" si="3"/>
        <v>0.0019150115740739493</v>
      </c>
      <c r="K71" s="118">
        <v>0.398611111111113</v>
      </c>
      <c r="M71" s="133">
        <v>0.033661886574074075</v>
      </c>
      <c r="N71" s="130">
        <v>0.023611111111113026</v>
      </c>
      <c r="O71" s="184"/>
    </row>
    <row r="72" spans="1:15" ht="15">
      <c r="A72" s="182">
        <v>61</v>
      </c>
      <c r="B72" s="112">
        <v>59</v>
      </c>
      <c r="C72" s="112" t="s">
        <v>329</v>
      </c>
      <c r="D72" s="113" t="s">
        <v>330</v>
      </c>
      <c r="E72" s="114" t="s">
        <v>179</v>
      </c>
      <c r="F72" s="115">
        <v>11859</v>
      </c>
      <c r="G72" s="116" t="s">
        <v>162</v>
      </c>
      <c r="H72" s="116" t="s">
        <v>318</v>
      </c>
      <c r="I72" s="140">
        <f t="shared" si="2"/>
        <v>0.010865937499999914</v>
      </c>
      <c r="J72" s="131">
        <f t="shared" si="3"/>
        <v>0.00203572916666837</v>
      </c>
      <c r="K72" s="118">
        <v>0.382638888888889</v>
      </c>
      <c r="M72" s="133">
        <v>0.017810381944444443</v>
      </c>
      <c r="N72" s="130">
        <v>0.007638888888888973</v>
      </c>
      <c r="O72" s="184"/>
    </row>
    <row r="73" spans="1:15" ht="15">
      <c r="A73" s="182">
        <v>62</v>
      </c>
      <c r="B73" s="112">
        <v>17</v>
      </c>
      <c r="C73" s="112" t="s">
        <v>277</v>
      </c>
      <c r="D73" s="113" t="s">
        <v>278</v>
      </c>
      <c r="E73" s="114" t="s">
        <v>259</v>
      </c>
      <c r="F73" s="115" t="s">
        <v>279</v>
      </c>
      <c r="G73" s="116" t="s">
        <v>246</v>
      </c>
      <c r="H73" s="116" t="s">
        <v>261</v>
      </c>
      <c r="I73" s="140">
        <f t="shared" si="2"/>
        <v>0.011120983796293978</v>
      </c>
      <c r="J73" s="131">
        <f t="shared" si="3"/>
        <v>0.002290775462962434</v>
      </c>
      <c r="K73" s="118">
        <v>0.410416666666669</v>
      </c>
      <c r="M73" s="133">
        <v>0.04584320601851852</v>
      </c>
      <c r="N73" s="130">
        <v>0.03541666666666898</v>
      </c>
      <c r="O73" s="184"/>
    </row>
    <row r="74" spans="1:15" ht="15">
      <c r="A74" s="182">
        <v>63</v>
      </c>
      <c r="B74" s="112">
        <v>68</v>
      </c>
      <c r="C74" s="112" t="s">
        <v>343</v>
      </c>
      <c r="D74" s="113" t="s">
        <v>344</v>
      </c>
      <c r="E74" s="114" t="s">
        <v>345</v>
      </c>
      <c r="F74" s="115">
        <v>9637</v>
      </c>
      <c r="G74" s="116" t="s">
        <v>246</v>
      </c>
      <c r="H74" s="116" t="s">
        <v>212</v>
      </c>
      <c r="I74" s="140">
        <f t="shared" si="2"/>
        <v>0.011187939814814763</v>
      </c>
      <c r="J74" s="131">
        <f t="shared" si="3"/>
        <v>0.0023577314814832197</v>
      </c>
      <c r="K74" s="118">
        <v>0.3756944444444445</v>
      </c>
      <c r="M74" s="133">
        <v>0.011118495370370372</v>
      </c>
      <c r="N74" s="130">
        <v>0.0006944444444444975</v>
      </c>
      <c r="O74" s="184">
        <v>6.944444444444444E-05</v>
      </c>
    </row>
    <row r="75" spans="1:15" ht="15">
      <c r="A75" s="182">
        <v>64</v>
      </c>
      <c r="B75" s="112">
        <v>55</v>
      </c>
      <c r="C75" s="112" t="s">
        <v>321</v>
      </c>
      <c r="D75" s="113" t="s">
        <v>322</v>
      </c>
      <c r="E75" s="114" t="s">
        <v>323</v>
      </c>
      <c r="F75" s="115">
        <v>11522</v>
      </c>
      <c r="G75" s="116" t="s">
        <v>171</v>
      </c>
      <c r="H75" s="116" t="s">
        <v>324</v>
      </c>
      <c r="I75" s="140">
        <f t="shared" si="2"/>
        <v>0.011470034722222563</v>
      </c>
      <c r="J75" s="131">
        <f t="shared" si="3"/>
        <v>0.0026398263888910197</v>
      </c>
      <c r="K75" s="118">
        <v>0.377083333333333</v>
      </c>
      <c r="M75" s="133">
        <v>0.012858923611111113</v>
      </c>
      <c r="N75" s="130">
        <v>0.002083333333332993</v>
      </c>
      <c r="O75" s="184"/>
    </row>
    <row r="76" spans="1:15" ht="15">
      <c r="A76" s="182">
        <v>65</v>
      </c>
      <c r="B76" s="112">
        <v>27</v>
      </c>
      <c r="C76" s="112" t="s">
        <v>298</v>
      </c>
      <c r="D76" s="113" t="s">
        <v>299</v>
      </c>
      <c r="E76" s="114" t="s">
        <v>284</v>
      </c>
      <c r="F76" s="115" t="s">
        <v>300</v>
      </c>
      <c r="G76" s="116" t="s">
        <v>165</v>
      </c>
      <c r="H76" s="116" t="s">
        <v>213</v>
      </c>
      <c r="I76" s="140">
        <f t="shared" si="2"/>
        <v>0.017948773148147613</v>
      </c>
      <c r="J76" s="131">
        <f>I76-$I$12</f>
        <v>0.00911856481481607</v>
      </c>
      <c r="K76" s="118">
        <v>0.381944444444445</v>
      </c>
      <c r="M76" s="133">
        <v>0.024198773148148143</v>
      </c>
      <c r="N76" s="130">
        <v>0.006944444444444975</v>
      </c>
      <c r="O76" s="184"/>
    </row>
    <row r="77" spans="1:15" ht="15">
      <c r="A77" s="182">
        <v>66</v>
      </c>
      <c r="B77" s="112">
        <v>84</v>
      </c>
      <c r="C77" s="112" t="s">
        <v>195</v>
      </c>
      <c r="D77" s="113" t="s">
        <v>196</v>
      </c>
      <c r="E77" s="114" t="s">
        <v>194</v>
      </c>
      <c r="F77" s="115">
        <v>18732</v>
      </c>
      <c r="G77" s="116" t="s">
        <v>162</v>
      </c>
      <c r="H77" s="116" t="s">
        <v>324</v>
      </c>
      <c r="I77" s="140" t="s">
        <v>157</v>
      </c>
      <c r="J77" s="131"/>
      <c r="K77" s="118">
        <v>0.380555555555556</v>
      </c>
      <c r="M77" s="134" t="s">
        <v>157</v>
      </c>
      <c r="N77" s="130">
        <v>0.00555555555555598</v>
      </c>
      <c r="O77" s="184"/>
    </row>
    <row r="78" spans="1:11" ht="15">
      <c r="A78" s="109"/>
      <c r="B78" s="109" t="s">
        <v>434</v>
      </c>
      <c r="C78" s="93"/>
      <c r="D78" s="109"/>
      <c r="E78" s="109"/>
      <c r="F78" s="109"/>
      <c r="G78" s="109"/>
      <c r="H78" s="109"/>
      <c r="I78" s="129"/>
      <c r="J78" s="129"/>
      <c r="K78" s="129"/>
    </row>
    <row r="80" spans="1:10" ht="12.75">
      <c r="A80" s="18"/>
      <c r="B80" s="67"/>
      <c r="C80" s="68"/>
      <c r="D80" s="18"/>
      <c r="E80" s="18"/>
      <c r="F80" s="18"/>
      <c r="G80" s="18"/>
      <c r="H80" s="18"/>
      <c r="I80" s="18"/>
      <c r="J80" s="18"/>
    </row>
    <row r="81" spans="1:10" ht="12.75">
      <c r="A81" s="18"/>
      <c r="B81" s="72" t="s">
        <v>439</v>
      </c>
      <c r="C81" s="19"/>
      <c r="D81" s="101"/>
      <c r="E81" s="18"/>
      <c r="F81" s="70"/>
      <c r="G81" s="18"/>
      <c r="H81" s="18"/>
      <c r="I81" s="18"/>
      <c r="J81" s="18"/>
    </row>
    <row r="82" spans="1:10" ht="12.75">
      <c r="A82" s="18"/>
      <c r="B82" s="20"/>
      <c r="C82" s="19"/>
      <c r="D82" s="101"/>
      <c r="E82" s="18"/>
      <c r="F82" s="70"/>
      <c r="G82" s="69"/>
      <c r="H82" s="18"/>
      <c r="I82" s="18"/>
      <c r="J82" s="18"/>
    </row>
    <row r="83" spans="1:10" ht="12.75">
      <c r="A83" s="18"/>
      <c r="B83" s="20"/>
      <c r="C83" s="72" t="s">
        <v>441</v>
      </c>
      <c r="D83" s="101"/>
      <c r="E83" s="18"/>
      <c r="F83" s="70"/>
      <c r="G83" s="18"/>
      <c r="H83" s="18"/>
      <c r="I83" s="18"/>
      <c r="J83" s="18"/>
    </row>
    <row r="84" spans="1:10" ht="12.75">
      <c r="A84" s="18"/>
      <c r="B84" s="20"/>
      <c r="C84" s="72" t="s">
        <v>445</v>
      </c>
      <c r="D84" s="101"/>
      <c r="E84" s="18"/>
      <c r="F84" s="70"/>
      <c r="G84" s="18"/>
      <c r="H84" s="18"/>
      <c r="I84" s="18"/>
      <c r="J84" s="18"/>
    </row>
    <row r="85" spans="1:10" ht="12.75">
      <c r="A85" s="18"/>
      <c r="B85" s="18"/>
      <c r="C85" s="2"/>
      <c r="D85" s="17"/>
      <c r="E85" s="18"/>
      <c r="F85" s="70"/>
      <c r="G85" s="18"/>
      <c r="H85" s="18"/>
      <c r="I85" s="18"/>
      <c r="J85" s="18"/>
    </row>
    <row r="86" spans="1:10" ht="12.75">
      <c r="A86" s="18"/>
      <c r="B86" s="72"/>
      <c r="C86" s="72" t="s">
        <v>440</v>
      </c>
      <c r="D86" s="17"/>
      <c r="E86" s="18"/>
      <c r="F86" s="70"/>
      <c r="G86" s="18"/>
      <c r="H86" s="18"/>
      <c r="I86" s="18"/>
      <c r="J86" s="18"/>
    </row>
    <row r="87" spans="1:10" ht="12.75">
      <c r="A87" s="18"/>
      <c r="B87" s="18"/>
      <c r="C87" s="72" t="s">
        <v>444</v>
      </c>
      <c r="D87" s="17"/>
      <c r="E87" s="18"/>
      <c r="F87" s="70"/>
      <c r="G87" s="18"/>
      <c r="H87" s="18"/>
      <c r="I87" s="18"/>
      <c r="J87" s="18"/>
    </row>
    <row r="88" spans="1:10" ht="12.75">
      <c r="A88" s="18"/>
      <c r="B88" s="18"/>
      <c r="C88" s="66"/>
      <c r="D88" s="17"/>
      <c r="E88" s="18"/>
      <c r="F88" s="70"/>
      <c r="G88" s="18"/>
      <c r="H88" s="18"/>
      <c r="I88" s="18"/>
      <c r="J88" s="18"/>
    </row>
    <row r="89" spans="1:10" ht="12.75">
      <c r="A89" s="18"/>
      <c r="B89" s="18"/>
      <c r="C89" s="72" t="s">
        <v>443</v>
      </c>
      <c r="D89" s="17"/>
      <c r="E89" s="18"/>
      <c r="F89" s="70"/>
      <c r="G89" s="18"/>
      <c r="H89" s="18"/>
      <c r="I89" s="18"/>
      <c r="J89" s="18"/>
    </row>
    <row r="90" spans="1:10" ht="12.75">
      <c r="A90" s="18"/>
      <c r="B90" s="18"/>
      <c r="C90" s="72" t="s">
        <v>446</v>
      </c>
      <c r="D90" s="17"/>
      <c r="E90" s="18"/>
      <c r="F90" s="70"/>
      <c r="G90" s="18"/>
      <c r="H90" s="18"/>
      <c r="I90" s="18"/>
      <c r="J90" s="18"/>
    </row>
    <row r="91" spans="1:10" ht="12.75">
      <c r="A91" s="18"/>
      <c r="B91" s="18"/>
      <c r="C91" s="66"/>
      <c r="D91" s="17"/>
      <c r="E91" s="18"/>
      <c r="F91" s="70"/>
      <c r="G91" s="18"/>
      <c r="H91" s="18"/>
      <c r="I91" s="18"/>
      <c r="J91" s="18"/>
    </row>
    <row r="92" spans="1:10" ht="12.75">
      <c r="A92" s="18"/>
      <c r="B92" s="18"/>
      <c r="C92" s="72" t="s">
        <v>442</v>
      </c>
      <c r="D92" s="17"/>
      <c r="E92" s="18"/>
      <c r="F92" s="70"/>
      <c r="G92" s="18"/>
      <c r="H92" s="18"/>
      <c r="I92" s="18"/>
      <c r="J92" s="18"/>
    </row>
    <row r="93" spans="1:10" ht="12.75">
      <c r="A93" s="18"/>
      <c r="B93" s="18"/>
      <c r="C93" s="72" t="s">
        <v>447</v>
      </c>
      <c r="D93" s="17"/>
      <c r="E93" s="18"/>
      <c r="F93" s="70"/>
      <c r="G93" s="18"/>
      <c r="H93" s="18"/>
      <c r="I93" s="18"/>
      <c r="J93" s="18"/>
    </row>
    <row r="94" spans="1:10" ht="12.75">
      <c r="A94" s="18"/>
      <c r="B94" s="18"/>
      <c r="C94" s="66"/>
      <c r="D94" s="17"/>
      <c r="E94" s="18"/>
      <c r="F94" s="70"/>
      <c r="G94" s="18"/>
      <c r="H94" s="18"/>
      <c r="I94" s="18"/>
      <c r="J94" s="18"/>
    </row>
    <row r="95" spans="1:10" ht="12.75">
      <c r="A95" s="18"/>
      <c r="B95" s="18"/>
      <c r="C95" s="66" t="s">
        <v>448</v>
      </c>
      <c r="D95" s="17"/>
      <c r="E95" s="18"/>
      <c r="F95" s="70"/>
      <c r="G95" s="18"/>
      <c r="H95" s="18"/>
      <c r="I95" s="18"/>
      <c r="J95" s="18"/>
    </row>
    <row r="96" spans="1:10" ht="12.75">
      <c r="A96" s="18"/>
      <c r="B96" s="18"/>
      <c r="C96" s="66" t="s">
        <v>449</v>
      </c>
      <c r="D96" s="17"/>
      <c r="E96" s="18"/>
      <c r="F96" s="70"/>
      <c r="G96" s="18"/>
      <c r="H96" s="18"/>
      <c r="I96" s="18"/>
      <c r="J96" s="18"/>
    </row>
    <row r="97" spans="1:10" ht="12.75">
      <c r="A97" s="18"/>
      <c r="B97" s="18"/>
      <c r="C97" s="66"/>
      <c r="D97" s="17"/>
      <c r="E97" s="18"/>
      <c r="F97" s="70"/>
      <c r="G97" s="18"/>
      <c r="H97" s="18"/>
      <c r="I97" s="18"/>
      <c r="J97" s="18"/>
    </row>
    <row r="98" spans="1:10" ht="12.75">
      <c r="A98" s="18"/>
      <c r="B98" s="18"/>
      <c r="C98" s="66"/>
      <c r="D98" s="17"/>
      <c r="E98" s="18"/>
      <c r="F98" s="70"/>
      <c r="G98" s="18"/>
      <c r="H98" s="18"/>
      <c r="I98" s="18"/>
      <c r="J98" s="18"/>
    </row>
    <row r="99" spans="1:10" ht="12.75">
      <c r="A99" s="18"/>
      <c r="B99" s="18"/>
      <c r="C99" s="66"/>
      <c r="D99" s="17"/>
      <c r="E99" s="18"/>
      <c r="F99" s="70"/>
      <c r="G99" s="18"/>
      <c r="H99" s="18"/>
      <c r="I99" s="18"/>
      <c r="J99" s="18"/>
    </row>
    <row r="100" spans="1:10" ht="12.75">
      <c r="A100" s="18"/>
      <c r="B100" s="18"/>
      <c r="C100" s="66"/>
      <c r="D100" s="17"/>
      <c r="E100" s="18"/>
      <c r="F100" s="70"/>
      <c r="G100" s="18"/>
      <c r="H100" s="18"/>
      <c r="I100" s="18"/>
      <c r="J100" s="18"/>
    </row>
    <row r="101" spans="1:10" ht="12.75">
      <c r="A101" s="18"/>
      <c r="B101" s="18"/>
      <c r="C101" s="66"/>
      <c r="D101" s="17"/>
      <c r="E101" s="18"/>
      <c r="F101" s="70"/>
      <c r="G101" s="18"/>
      <c r="H101" s="18"/>
      <c r="I101" s="18"/>
      <c r="J101" s="18"/>
    </row>
    <row r="102" spans="1:10" ht="12.75">
      <c r="A102" s="18"/>
      <c r="B102" s="18"/>
      <c r="C102" s="66"/>
      <c r="D102" s="17"/>
      <c r="E102" s="18"/>
      <c r="F102" s="70"/>
      <c r="G102" s="18"/>
      <c r="H102" s="18"/>
      <c r="I102" s="18"/>
      <c r="J102" s="18"/>
    </row>
    <row r="103" spans="1:10" ht="12.75">
      <c r="A103" s="18"/>
      <c r="B103" s="18"/>
      <c r="C103" s="66"/>
      <c r="D103" s="17"/>
      <c r="E103" s="18"/>
      <c r="F103" s="70"/>
      <c r="G103" s="18"/>
      <c r="H103" s="18"/>
      <c r="I103" s="18"/>
      <c r="J103" s="18"/>
    </row>
    <row r="104" spans="1:10" ht="12.75">
      <c r="A104" s="18"/>
      <c r="B104" s="18"/>
      <c r="C104" s="66"/>
      <c r="D104" s="17"/>
      <c r="E104" s="18"/>
      <c r="F104" s="70"/>
      <c r="G104" s="18"/>
      <c r="H104" s="18"/>
      <c r="I104" s="18"/>
      <c r="J104" s="18"/>
    </row>
    <row r="105" spans="1:10" ht="12.75">
      <c r="A105" s="18"/>
      <c r="B105" s="18"/>
      <c r="C105" s="66"/>
      <c r="D105" s="17"/>
      <c r="E105" s="18"/>
      <c r="F105" s="70"/>
      <c r="G105" s="18"/>
      <c r="H105" s="18"/>
      <c r="I105" s="18"/>
      <c r="J105" s="18"/>
    </row>
    <row r="106" spans="1:10" ht="12.75">
      <c r="A106" s="18"/>
      <c r="B106" s="18"/>
      <c r="C106" s="66"/>
      <c r="D106" s="17"/>
      <c r="E106" s="18"/>
      <c r="F106" s="70"/>
      <c r="G106" s="18"/>
      <c r="H106" s="18"/>
      <c r="I106" s="18"/>
      <c r="J106" s="18"/>
    </row>
    <row r="107" spans="1:10" ht="12.75">
      <c r="A107" s="18"/>
      <c r="B107" s="18"/>
      <c r="C107" s="66"/>
      <c r="D107" s="17"/>
      <c r="E107" s="18"/>
      <c r="F107" s="70"/>
      <c r="G107" s="18"/>
      <c r="H107" s="18"/>
      <c r="I107" s="18"/>
      <c r="J107" s="18"/>
    </row>
    <row r="108" spans="1:10" ht="12.75">
      <c r="A108" s="18"/>
      <c r="B108" s="18"/>
      <c r="C108" s="66"/>
      <c r="D108" s="17"/>
      <c r="E108" s="18"/>
      <c r="F108" s="70"/>
      <c r="G108" s="18"/>
      <c r="H108" s="18"/>
      <c r="I108" s="18"/>
      <c r="J108" s="18"/>
    </row>
    <row r="109" spans="1:10" ht="12.75">
      <c r="A109" s="18"/>
      <c r="B109" s="18"/>
      <c r="C109" s="66"/>
      <c r="D109" s="17"/>
      <c r="E109" s="18"/>
      <c r="F109" s="70"/>
      <c r="G109" s="18"/>
      <c r="H109" s="18"/>
      <c r="I109" s="18"/>
      <c r="J109" s="18"/>
    </row>
    <row r="110" spans="1:10" ht="12.75">
      <c r="A110" s="18"/>
      <c r="B110" s="18"/>
      <c r="C110" s="66"/>
      <c r="D110" s="17"/>
      <c r="E110" s="18"/>
      <c r="F110" s="70"/>
      <c r="G110" s="18"/>
      <c r="H110" s="18"/>
      <c r="I110" s="18"/>
      <c r="J110" s="18"/>
    </row>
    <row r="111" spans="1:10" ht="12.75">
      <c r="A111" s="18"/>
      <c r="B111" s="18"/>
      <c r="C111" s="66"/>
      <c r="D111" s="17"/>
      <c r="E111" s="18"/>
      <c r="F111" s="70"/>
      <c r="G111" s="18"/>
      <c r="H111" s="18"/>
      <c r="I111" s="18"/>
      <c r="J111" s="18"/>
    </row>
    <row r="112" spans="1:10" ht="12.75">
      <c r="A112" s="18"/>
      <c r="B112" s="18"/>
      <c r="C112" s="66"/>
      <c r="D112" s="17"/>
      <c r="E112" s="18"/>
      <c r="F112" s="70"/>
      <c r="G112" s="18"/>
      <c r="H112" s="18"/>
      <c r="I112" s="18"/>
      <c r="J112" s="18"/>
    </row>
    <row r="113" spans="1:10" ht="12.75">
      <c r="A113" s="18"/>
      <c r="B113" s="18"/>
      <c r="C113" s="66"/>
      <c r="D113" s="17"/>
      <c r="E113" s="18"/>
      <c r="F113" s="70"/>
      <c r="G113" s="18"/>
      <c r="H113" s="18"/>
      <c r="I113" s="18"/>
      <c r="J113" s="18"/>
    </row>
    <row r="114" spans="1:10" ht="12.75">
      <c r="A114" s="18"/>
      <c r="B114" s="18"/>
      <c r="C114" s="66"/>
      <c r="D114" s="17"/>
      <c r="E114" s="18"/>
      <c r="F114" s="70"/>
      <c r="G114" s="18"/>
      <c r="H114" s="18"/>
      <c r="I114" s="18"/>
      <c r="J114" s="18"/>
    </row>
    <row r="115" spans="1:10" ht="12.75">
      <c r="A115" s="18"/>
      <c r="B115" s="18"/>
      <c r="C115" s="66"/>
      <c r="D115" s="17"/>
      <c r="E115" s="18"/>
      <c r="F115" s="70"/>
      <c r="G115" s="18"/>
      <c r="H115" s="18"/>
      <c r="I115" s="18"/>
      <c r="J115" s="18"/>
    </row>
    <row r="116" spans="1:10" ht="12.75">
      <c r="A116" s="18"/>
      <c r="B116" s="18"/>
      <c r="C116" s="66"/>
      <c r="D116" s="17"/>
      <c r="E116" s="18"/>
      <c r="F116" s="70"/>
      <c r="G116" s="18"/>
      <c r="H116" s="18"/>
      <c r="I116" s="18"/>
      <c r="J116" s="18"/>
    </row>
    <row r="117" spans="1:10" ht="12.75">
      <c r="A117" s="18"/>
      <c r="B117" s="18"/>
      <c r="C117" s="66"/>
      <c r="D117" s="17"/>
      <c r="E117" s="18"/>
      <c r="F117" s="70"/>
      <c r="G117" s="18"/>
      <c r="H117" s="18"/>
      <c r="I117" s="18"/>
      <c r="J117" s="18"/>
    </row>
    <row r="118" spans="1:10" ht="12.75">
      <c r="A118" s="18"/>
      <c r="B118" s="18"/>
      <c r="C118" s="66"/>
      <c r="D118" s="17"/>
      <c r="E118" s="18"/>
      <c r="F118" s="70"/>
      <c r="G118" s="18"/>
      <c r="H118" s="18"/>
      <c r="I118" s="18"/>
      <c r="J118" s="18"/>
    </row>
    <row r="119" spans="1:10" ht="12.75">
      <c r="A119" s="18"/>
      <c r="B119" s="18"/>
      <c r="C119" s="66"/>
      <c r="D119" s="17"/>
      <c r="E119" s="18"/>
      <c r="F119" s="70"/>
      <c r="G119" s="18"/>
      <c r="H119" s="18"/>
      <c r="I119" s="18"/>
      <c r="J119" s="18"/>
    </row>
    <row r="120" spans="1:10" ht="12.75">
      <c r="A120" s="18"/>
      <c r="B120" s="18"/>
      <c r="C120" s="66"/>
      <c r="D120" s="17"/>
      <c r="E120" s="18"/>
      <c r="F120" s="70"/>
      <c r="G120" s="18"/>
      <c r="H120" s="18"/>
      <c r="I120" s="18"/>
      <c r="J120" s="18"/>
    </row>
    <row r="121" spans="1:10" ht="12.75">
      <c r="A121" s="18"/>
      <c r="B121" s="18"/>
      <c r="C121" s="66"/>
      <c r="D121" s="17"/>
      <c r="E121" s="18"/>
      <c r="F121" s="70"/>
      <c r="G121" s="18"/>
      <c r="H121" s="18"/>
      <c r="I121" s="18"/>
      <c r="J121" s="18"/>
    </row>
    <row r="122" spans="1:10" ht="12.75">
      <c r="A122" s="18"/>
      <c r="B122" s="18"/>
      <c r="C122" s="66"/>
      <c r="D122" s="17"/>
      <c r="E122" s="18"/>
      <c r="F122" s="70"/>
      <c r="G122" s="18"/>
      <c r="H122" s="18"/>
      <c r="I122" s="18"/>
      <c r="J122" s="18"/>
    </row>
    <row r="123" spans="1:10" ht="12.75">
      <c r="A123" s="18"/>
      <c r="B123" s="18"/>
      <c r="C123" s="66"/>
      <c r="D123" s="17"/>
      <c r="E123" s="18"/>
      <c r="F123" s="70"/>
      <c r="G123" s="18"/>
      <c r="H123" s="18"/>
      <c r="I123" s="18"/>
      <c r="J123" s="18"/>
    </row>
    <row r="124" spans="1:10" ht="12.75">
      <c r="A124" s="18"/>
      <c r="B124" s="18"/>
      <c r="C124" s="66"/>
      <c r="D124" s="17"/>
      <c r="E124" s="18"/>
      <c r="F124" s="70"/>
      <c r="G124" s="18"/>
      <c r="H124" s="18"/>
      <c r="I124" s="18"/>
      <c r="J124" s="18"/>
    </row>
    <row r="125" spans="1:10" ht="12.75">
      <c r="A125" s="18"/>
      <c r="B125" s="18"/>
      <c r="C125" s="66"/>
      <c r="D125" s="17"/>
      <c r="E125" s="18"/>
      <c r="F125" s="70"/>
      <c r="G125" s="18"/>
      <c r="H125" s="18"/>
      <c r="I125" s="18"/>
      <c r="J125" s="18"/>
    </row>
    <row r="126" spans="1:10" ht="12.75">
      <c r="A126" s="18"/>
      <c r="B126" s="18"/>
      <c r="C126" s="66"/>
      <c r="D126" s="17"/>
      <c r="E126" s="18"/>
      <c r="F126" s="70"/>
      <c r="G126" s="18"/>
      <c r="H126" s="18"/>
      <c r="I126" s="18"/>
      <c r="J126" s="18"/>
    </row>
    <row r="127" spans="1:10" ht="12.75">
      <c r="A127" s="18"/>
      <c r="B127" s="18"/>
      <c r="C127" s="66"/>
      <c r="D127" s="17"/>
      <c r="E127" s="18"/>
      <c r="F127" s="70"/>
      <c r="G127" s="18"/>
      <c r="H127" s="18"/>
      <c r="I127" s="18"/>
      <c r="J127" s="18"/>
    </row>
    <row r="128" spans="1:10" ht="12.75">
      <c r="A128" s="18"/>
      <c r="B128" s="18"/>
      <c r="C128" s="66"/>
      <c r="D128" s="17"/>
      <c r="E128" s="18"/>
      <c r="F128" s="70"/>
      <c r="G128" s="18"/>
      <c r="H128" s="18"/>
      <c r="I128" s="18"/>
      <c r="J128" s="18"/>
    </row>
    <row r="129" spans="1:10" ht="12.75">
      <c r="A129" s="18"/>
      <c r="B129" s="18"/>
      <c r="C129" s="66"/>
      <c r="D129" s="17"/>
      <c r="E129" s="18"/>
      <c r="F129" s="70"/>
      <c r="G129" s="18"/>
      <c r="H129" s="18"/>
      <c r="I129" s="18"/>
      <c r="J129" s="18"/>
    </row>
    <row r="130" spans="1:10" ht="12.75">
      <c r="A130" s="18"/>
      <c r="B130" s="18"/>
      <c r="C130" s="66"/>
      <c r="D130" s="17"/>
      <c r="E130" s="18"/>
      <c r="F130" s="70"/>
      <c r="G130" s="18"/>
      <c r="H130" s="18"/>
      <c r="I130" s="18"/>
      <c r="J130" s="18"/>
    </row>
    <row r="131" spans="1:10" ht="12.75">
      <c r="A131" s="18"/>
      <c r="B131" s="18"/>
      <c r="C131" s="66"/>
      <c r="D131" s="17"/>
      <c r="E131" s="18"/>
      <c r="F131" s="70"/>
      <c r="G131" s="18"/>
      <c r="H131" s="18"/>
      <c r="I131" s="18"/>
      <c r="J131" s="18"/>
    </row>
    <row r="132" spans="1:10" ht="12.75">
      <c r="A132" s="18"/>
      <c r="B132" s="18"/>
      <c r="C132" s="66"/>
      <c r="D132" s="17"/>
      <c r="E132" s="18"/>
      <c r="F132" s="70"/>
      <c r="G132" s="18"/>
      <c r="H132" s="18"/>
      <c r="I132" s="18"/>
      <c r="J132" s="18"/>
    </row>
    <row r="133" spans="1:10" ht="12.75">
      <c r="A133" s="18"/>
      <c r="B133" s="18"/>
      <c r="C133" s="66"/>
      <c r="D133" s="17"/>
      <c r="E133" s="18"/>
      <c r="F133" s="70"/>
      <c r="G133" s="18"/>
      <c r="H133" s="18"/>
      <c r="I133" s="18"/>
      <c r="J133" s="18"/>
    </row>
    <row r="134" spans="1:10" ht="12.75">
      <c r="A134" s="18"/>
      <c r="B134" s="18"/>
      <c r="C134" s="66"/>
      <c r="D134" s="17"/>
      <c r="E134" s="18"/>
      <c r="F134" s="70"/>
      <c r="G134" s="18"/>
      <c r="H134" s="18"/>
      <c r="I134" s="18"/>
      <c r="J134" s="18"/>
    </row>
    <row r="135" spans="1:10" ht="12.75">
      <c r="A135" s="18"/>
      <c r="B135" s="18"/>
      <c r="C135" s="66"/>
      <c r="D135" s="17"/>
      <c r="E135" s="18"/>
      <c r="F135" s="70"/>
      <c r="G135" s="18"/>
      <c r="H135" s="18"/>
      <c r="I135" s="18"/>
      <c r="J135" s="18"/>
    </row>
    <row r="136" spans="1:10" ht="12.75">
      <c r="A136" s="18"/>
      <c r="B136" s="18"/>
      <c r="C136" s="66"/>
      <c r="D136" s="17"/>
      <c r="E136" s="18"/>
      <c r="F136" s="70"/>
      <c r="G136" s="18"/>
      <c r="H136" s="18"/>
      <c r="I136" s="18"/>
      <c r="J136" s="18"/>
    </row>
    <row r="137" spans="1:10" ht="12.75">
      <c r="A137" s="18"/>
      <c r="B137" s="18"/>
      <c r="C137" s="66"/>
      <c r="D137" s="17"/>
      <c r="E137" s="18"/>
      <c r="F137" s="70"/>
      <c r="G137" s="18"/>
      <c r="H137" s="18"/>
      <c r="I137" s="18"/>
      <c r="J137" s="18"/>
    </row>
    <row r="138" spans="1:10" ht="12.75">
      <c r="A138" s="18"/>
      <c r="B138" s="18"/>
      <c r="C138" s="66"/>
      <c r="D138" s="17"/>
      <c r="E138" s="18"/>
      <c r="F138" s="70"/>
      <c r="G138" s="18"/>
      <c r="H138" s="18"/>
      <c r="I138" s="18"/>
      <c r="J138" s="18"/>
    </row>
    <row r="139" spans="1:10" ht="12.75">
      <c r="A139" s="18"/>
      <c r="B139" s="18"/>
      <c r="C139" s="66"/>
      <c r="D139" s="17"/>
      <c r="E139" s="18"/>
      <c r="F139" s="70"/>
      <c r="G139" s="18"/>
      <c r="H139" s="18"/>
      <c r="I139" s="18"/>
      <c r="J139" s="18"/>
    </row>
    <row r="140" spans="1:10" ht="12.75">
      <c r="A140" s="18"/>
      <c r="B140" s="18"/>
      <c r="D140" s="17"/>
      <c r="E140" s="18"/>
      <c r="F140" s="70"/>
      <c r="G140" s="18"/>
      <c r="H140" s="18"/>
      <c r="I140" s="18"/>
      <c r="J140" s="18"/>
    </row>
    <row r="141" spans="1:10" ht="12.75">
      <c r="A141" s="18"/>
      <c r="B141" s="18"/>
      <c r="D141" s="17"/>
      <c r="E141" s="18"/>
      <c r="F141" s="70"/>
      <c r="G141" s="18"/>
      <c r="H141" s="18"/>
      <c r="I141" s="18"/>
      <c r="J141" s="18"/>
    </row>
    <row r="142" spans="1:10" ht="12.75">
      <c r="A142" s="18"/>
      <c r="B142" s="18"/>
      <c r="D142" s="17"/>
      <c r="E142" s="18"/>
      <c r="F142" s="70"/>
      <c r="G142" s="18"/>
      <c r="H142" s="18"/>
      <c r="I142" s="18"/>
      <c r="J142" s="18"/>
    </row>
    <row r="143" spans="1:10" ht="12.75">
      <c r="A143" s="18"/>
      <c r="B143" s="18"/>
      <c r="C143" s="2"/>
      <c r="D143" s="17"/>
      <c r="E143" s="18"/>
      <c r="F143" s="70"/>
      <c r="G143" s="18"/>
      <c r="H143" s="18"/>
      <c r="I143" s="18"/>
      <c r="J143" s="18"/>
    </row>
    <row r="144" spans="1:10" ht="12.75">
      <c r="A144" s="18"/>
      <c r="B144" s="18"/>
      <c r="C144" s="68"/>
      <c r="D144" s="71"/>
      <c r="E144" s="18"/>
      <c r="F144" s="70"/>
      <c r="G144" s="18"/>
      <c r="H144" s="18"/>
      <c r="I144" s="18"/>
      <c r="J144" s="18"/>
    </row>
    <row r="145" spans="1:11" ht="6" customHeight="1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</row>
    <row r="146" spans="1:11" ht="12.75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121"/>
    </row>
    <row r="147" spans="1:11" ht="12.75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121"/>
    </row>
    <row r="148" spans="1:11" ht="12.75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121"/>
    </row>
    <row r="149" spans="1:11" ht="12.75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121"/>
    </row>
    <row r="150" spans="1:11" s="61" customFormat="1" ht="12.75">
      <c r="A150" s="59"/>
      <c r="B150" s="59"/>
      <c r="C150" s="60"/>
      <c r="D150" s="59"/>
      <c r="E150" s="59"/>
      <c r="F150" s="59"/>
      <c r="G150" s="59"/>
      <c r="H150" s="59"/>
      <c r="I150" s="59"/>
      <c r="J150" s="59"/>
      <c r="K150" s="122"/>
    </row>
    <row r="151" spans="1:11" s="61" customFormat="1" ht="12.75">
      <c r="A151" s="59"/>
      <c r="B151" s="59"/>
      <c r="C151" s="60"/>
      <c r="D151" s="59"/>
      <c r="E151" s="59"/>
      <c r="F151" s="59"/>
      <c r="G151" s="59"/>
      <c r="H151" s="59"/>
      <c r="I151" s="59"/>
      <c r="J151" s="59"/>
      <c r="K151" s="122"/>
    </row>
    <row r="152" spans="1:11" s="61" customFormat="1" ht="12.75">
      <c r="A152" s="59"/>
      <c r="B152" s="59"/>
      <c r="C152" s="60"/>
      <c r="D152" s="59"/>
      <c r="E152" s="59"/>
      <c r="F152" s="59"/>
      <c r="G152" s="59"/>
      <c r="H152" s="59"/>
      <c r="I152" s="59"/>
      <c r="J152" s="59"/>
      <c r="K152" s="122"/>
    </row>
    <row r="153" spans="1:11" s="61" customFormat="1" ht="12.75">
      <c r="A153" s="59"/>
      <c r="B153" s="59"/>
      <c r="C153" s="60"/>
      <c r="D153" s="59"/>
      <c r="E153" s="59"/>
      <c r="F153" s="59"/>
      <c r="G153" s="59"/>
      <c r="H153" s="59"/>
      <c r="I153" s="59"/>
      <c r="J153" s="59"/>
      <c r="K153" s="122"/>
    </row>
    <row r="154" spans="1:11" s="61" customFormat="1" ht="12.75">
      <c r="A154" s="59"/>
      <c r="B154" s="59"/>
      <c r="C154" s="60"/>
      <c r="D154" s="59"/>
      <c r="E154" s="59"/>
      <c r="F154" s="59"/>
      <c r="G154" s="59"/>
      <c r="H154" s="59"/>
      <c r="I154" s="59"/>
      <c r="J154" s="59"/>
      <c r="K154" s="122"/>
    </row>
    <row r="155" spans="1:11" s="61" customFormat="1" ht="12.75">
      <c r="A155" s="59"/>
      <c r="B155" s="59"/>
      <c r="C155" s="60"/>
      <c r="D155" s="59"/>
      <c r="E155" s="59"/>
      <c r="F155" s="59"/>
      <c r="G155" s="59"/>
      <c r="H155" s="59"/>
      <c r="I155" s="59"/>
      <c r="J155" s="59"/>
      <c r="K155" s="122"/>
    </row>
    <row r="156" spans="1:11" s="61" customFormat="1" ht="12.75">
      <c r="A156" s="59"/>
      <c r="B156" s="59"/>
      <c r="C156" s="60"/>
      <c r="D156" s="59"/>
      <c r="E156" s="59"/>
      <c r="F156" s="59"/>
      <c r="G156" s="59"/>
      <c r="H156" s="59"/>
      <c r="I156" s="59"/>
      <c r="J156" s="59"/>
      <c r="K156" s="122"/>
    </row>
    <row r="157" spans="1:11" ht="12.75">
      <c r="A157" s="4"/>
      <c r="B157" s="4"/>
      <c r="C157" s="5"/>
      <c r="D157" s="4"/>
      <c r="E157" s="4"/>
      <c r="F157" s="4"/>
      <c r="G157" s="4"/>
      <c r="H157" s="4"/>
      <c r="I157" s="4"/>
      <c r="J157" s="4"/>
      <c r="K157" s="121"/>
    </row>
    <row r="158" spans="1:11" ht="12.75">
      <c r="A158" s="4"/>
      <c r="B158" s="4"/>
      <c r="C158" s="5"/>
      <c r="D158" s="4"/>
      <c r="E158" s="4"/>
      <c r="F158" s="4"/>
      <c r="G158" s="4"/>
      <c r="H158" s="4"/>
      <c r="I158" s="4"/>
      <c r="J158" s="4"/>
      <c r="K158" s="121"/>
    </row>
    <row r="159" spans="1:11" ht="12.75">
      <c r="A159" s="4"/>
      <c r="B159" s="4"/>
      <c r="C159" s="5"/>
      <c r="D159" s="4"/>
      <c r="E159" s="4"/>
      <c r="F159" s="4"/>
      <c r="G159" s="4"/>
      <c r="H159" s="4"/>
      <c r="I159" s="4"/>
      <c r="J159" s="4"/>
      <c r="K159" s="121"/>
    </row>
    <row r="160" spans="1:11" ht="12.75">
      <c r="A160" s="4"/>
      <c r="B160" s="4"/>
      <c r="C160" s="5"/>
      <c r="D160" s="4"/>
      <c r="E160" s="4"/>
      <c r="F160" s="4"/>
      <c r="G160" s="4"/>
      <c r="H160" s="4"/>
      <c r="I160" s="4"/>
      <c r="J160" s="4"/>
      <c r="K160" s="121"/>
    </row>
    <row r="161" spans="1:11" ht="12.75">
      <c r="A161" s="4"/>
      <c r="B161" s="4"/>
      <c r="C161" s="5"/>
      <c r="D161" s="4"/>
      <c r="E161" s="4"/>
      <c r="F161" s="4"/>
      <c r="G161" s="4"/>
      <c r="H161" s="4"/>
      <c r="I161" s="4"/>
      <c r="J161" s="4"/>
      <c r="K161" s="121"/>
    </row>
    <row r="162" spans="1:11" ht="12.75">
      <c r="A162" s="4"/>
      <c r="B162" s="4"/>
      <c r="C162" s="5"/>
      <c r="D162" s="4"/>
      <c r="E162" s="4"/>
      <c r="F162" s="4"/>
      <c r="G162" s="4"/>
      <c r="H162" s="4"/>
      <c r="I162" s="4"/>
      <c r="J162" s="4"/>
      <c r="K162" s="121"/>
    </row>
    <row r="163" spans="1:11" ht="12.75">
      <c r="A163" s="4"/>
      <c r="B163" s="4"/>
      <c r="C163" s="5"/>
      <c r="D163" s="4"/>
      <c r="E163" s="4"/>
      <c r="F163" s="4"/>
      <c r="G163" s="4"/>
      <c r="H163" s="4"/>
      <c r="I163" s="4"/>
      <c r="J163" s="4"/>
      <c r="K163" s="121"/>
    </row>
    <row r="164" spans="1:11" ht="12.75">
      <c r="A164" s="4"/>
      <c r="B164" s="4"/>
      <c r="C164" s="5"/>
      <c r="D164" s="4"/>
      <c r="E164" s="4"/>
      <c r="F164" s="4"/>
      <c r="G164" s="4"/>
      <c r="H164" s="4"/>
      <c r="I164" s="4"/>
      <c r="J164" s="4"/>
      <c r="K164" s="121"/>
    </row>
    <row r="165" spans="1:11" ht="12.75">
      <c r="A165" s="4"/>
      <c r="B165" s="4"/>
      <c r="C165" s="5"/>
      <c r="D165" s="4"/>
      <c r="E165" s="4"/>
      <c r="F165" s="4"/>
      <c r="G165" s="4"/>
      <c r="H165" s="4"/>
      <c r="I165" s="4"/>
      <c r="J165" s="4"/>
      <c r="K165" s="121"/>
    </row>
    <row r="166" spans="1:11" ht="12.75">
      <c r="A166" s="4"/>
      <c r="B166" s="4"/>
      <c r="C166" s="5"/>
      <c r="D166" s="4"/>
      <c r="E166" s="4"/>
      <c r="F166" s="4"/>
      <c r="G166" s="4"/>
      <c r="H166" s="4"/>
      <c r="I166" s="4"/>
      <c r="J166" s="4"/>
      <c r="K166" s="121"/>
    </row>
    <row r="167" spans="1:11" ht="12.75">
      <c r="A167" s="4"/>
      <c r="B167" s="4"/>
      <c r="C167" s="5"/>
      <c r="D167" s="4"/>
      <c r="E167" s="4"/>
      <c r="F167" s="4"/>
      <c r="G167" s="4"/>
      <c r="H167" s="4"/>
      <c r="I167" s="4"/>
      <c r="J167" s="4"/>
      <c r="K167" s="121"/>
    </row>
    <row r="168" spans="1:11" ht="12.75">
      <c r="A168" s="4"/>
      <c r="B168" s="4"/>
      <c r="C168" s="5"/>
      <c r="D168" s="4"/>
      <c r="E168" s="4"/>
      <c r="F168" s="4"/>
      <c r="G168" s="4"/>
      <c r="H168" s="4"/>
      <c r="I168" s="4"/>
      <c r="J168" s="4"/>
      <c r="K168" s="121"/>
    </row>
    <row r="169" spans="1:11" ht="12.75">
      <c r="A169" s="4"/>
      <c r="B169" s="4"/>
      <c r="C169" s="5"/>
      <c r="D169" s="4"/>
      <c r="E169" s="4"/>
      <c r="F169" s="4"/>
      <c r="G169" s="4"/>
      <c r="H169" s="4"/>
      <c r="I169" s="4"/>
      <c r="J169" s="4"/>
      <c r="K169" s="121"/>
    </row>
    <row r="170" spans="1:11" ht="6" customHeight="1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</row>
    <row r="171" spans="1:11" ht="11.25" customHeight="1">
      <c r="A171" s="195" t="s">
        <v>19</v>
      </c>
      <c r="B171" s="195"/>
      <c r="C171" s="195"/>
      <c r="D171" s="195"/>
      <c r="E171" s="195"/>
      <c r="F171" s="195"/>
      <c r="G171" s="195"/>
      <c r="H171" s="195"/>
      <c r="I171" s="195"/>
      <c r="J171" s="195"/>
      <c r="K171" s="139"/>
    </row>
    <row r="173" ht="12.75">
      <c r="B173" s="64"/>
    </row>
    <row r="174" ht="12.75">
      <c r="B174" s="64"/>
    </row>
    <row r="175" ht="12.75">
      <c r="B175" s="2"/>
    </row>
    <row r="176" ht="12.75">
      <c r="B176" s="64"/>
    </row>
    <row r="177" ht="12.75">
      <c r="B177" s="64"/>
    </row>
  </sheetData>
  <sheetProtection/>
  <mergeCells count="6">
    <mergeCell ref="A171:J171"/>
    <mergeCell ref="A1:J1"/>
    <mergeCell ref="A2:J2"/>
    <mergeCell ref="D3:H3"/>
    <mergeCell ref="A5:J5"/>
    <mergeCell ref="A10:J10"/>
  </mergeCells>
  <printOptions/>
  <pageMargins left="0.74" right="0.46" top="0.31496062992125984" bottom="0.31496062992125984" header="0.2362204724409449" footer="0.1968503937007874"/>
  <pageSetup horizontalDpi="300" verticalDpi="300" orientation="portrait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8515625" style="189" customWidth="1"/>
    <col min="2" max="2" width="6.140625" style="189" customWidth="1"/>
    <col min="3" max="3" width="14.140625" style="1" customWidth="1"/>
    <col min="4" max="4" width="21.57421875" style="189" customWidth="1"/>
    <col min="5" max="5" width="30.7109375" style="189" customWidth="1"/>
    <col min="6" max="6" width="12.421875" style="189" bestFit="1" customWidth="1"/>
    <col min="7" max="7" width="8.7109375" style="189" bestFit="1" customWidth="1"/>
    <col min="8" max="8" width="13.8515625" style="189" customWidth="1"/>
    <col min="9" max="9" width="11.7109375" style="189" customWidth="1"/>
    <col min="10" max="10" width="12.140625" style="189" customWidth="1"/>
    <col min="11" max="11" width="8.421875" style="189" customWidth="1"/>
    <col min="12" max="13" width="9.140625" style="0" customWidth="1"/>
    <col min="14" max="19" width="9.140625" style="0" hidden="1" customWidth="1"/>
  </cols>
  <sheetData>
    <row r="1" spans="1:11" ht="26.25">
      <c r="A1" s="196" t="str">
        <f>CTRL!B7</f>
        <v>R E G I O N E M   O R L I C K A   L A N Š K R O U N   2 0 1 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1">
      <c r="A2" s="198" t="str">
        <f>CTRL!B8</f>
        <v>26. ročník mezinárodního cyklistického závodu juniorů / 26th annual of international cycling race of juniors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5:11" ht="15.75">
      <c r="E3" s="205" t="s">
        <v>457</v>
      </c>
      <c r="F3" s="205"/>
      <c r="G3" s="205"/>
      <c r="K3" s="2" t="s">
        <v>464</v>
      </c>
    </row>
    <row r="4" spans="1:11" ht="12.75">
      <c r="A4" s="83" t="s">
        <v>465</v>
      </c>
      <c r="K4" s="84" t="s">
        <v>205</v>
      </c>
    </row>
    <row r="5" spans="1:11" ht="21">
      <c r="A5" s="200" t="s">
        <v>108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ht="9" customHeight="1"/>
    <row r="7" spans="1:11" ht="12.75">
      <c r="A7" s="85" t="s">
        <v>0</v>
      </c>
      <c r="B7" s="85" t="s">
        <v>1</v>
      </c>
      <c r="C7" s="85" t="s">
        <v>2</v>
      </c>
      <c r="D7" s="85" t="s">
        <v>3</v>
      </c>
      <c r="E7" s="85" t="s">
        <v>4</v>
      </c>
      <c r="F7" s="85" t="s">
        <v>5</v>
      </c>
      <c r="G7" s="85" t="s">
        <v>25</v>
      </c>
      <c r="H7" s="85" t="s">
        <v>16</v>
      </c>
      <c r="I7" s="85" t="s">
        <v>6</v>
      </c>
      <c r="J7" s="85" t="s">
        <v>7</v>
      </c>
      <c r="K7" s="85" t="s">
        <v>17</v>
      </c>
    </row>
    <row r="8" spans="1:11" ht="12.75">
      <c r="A8" s="86" t="s">
        <v>8</v>
      </c>
      <c r="B8" s="86" t="s">
        <v>9</v>
      </c>
      <c r="C8" s="86" t="s">
        <v>10</v>
      </c>
      <c r="D8" s="86" t="s">
        <v>11</v>
      </c>
      <c r="E8" s="86" t="s">
        <v>23</v>
      </c>
      <c r="F8" s="86" t="s">
        <v>12</v>
      </c>
      <c r="G8" s="86" t="s">
        <v>26</v>
      </c>
      <c r="H8" s="86" t="s">
        <v>15</v>
      </c>
      <c r="I8" s="86" t="s">
        <v>13</v>
      </c>
      <c r="J8" s="86" t="s">
        <v>14</v>
      </c>
      <c r="K8" s="86" t="s">
        <v>18</v>
      </c>
    </row>
    <row r="9" ht="8.25" customHeight="1" thickBot="1"/>
    <row r="10" spans="1:11" ht="15">
      <c r="A10" s="201" t="s">
        <v>27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15">
      <c r="A11" s="147" t="str">
        <f>"Délka / Distance:  "&amp;CTRL!B4&amp;" km"</f>
        <v>Délka / Distance:  90 km</v>
      </c>
      <c r="B11" s="147"/>
      <c r="C11" s="147"/>
      <c r="D11" s="147"/>
      <c r="E11" s="147"/>
      <c r="F11" s="202" t="s">
        <v>466</v>
      </c>
      <c r="G11" s="203"/>
      <c r="H11" s="203"/>
      <c r="I11" s="203"/>
      <c r="J11" s="203"/>
      <c r="K11" s="203"/>
    </row>
    <row r="12" spans="1:19" s="10" customFormat="1" ht="15" customHeight="1">
      <c r="A12" s="193">
        <v>1</v>
      </c>
      <c r="B12" s="112">
        <v>1</v>
      </c>
      <c r="C12" s="112" t="s">
        <v>237</v>
      </c>
      <c r="D12" s="113" t="s">
        <v>238</v>
      </c>
      <c r="E12" s="114" t="s">
        <v>210</v>
      </c>
      <c r="F12" s="115" t="s">
        <v>239</v>
      </c>
      <c r="G12" s="116" t="s">
        <v>162</v>
      </c>
      <c r="H12" s="116" t="s">
        <v>211</v>
      </c>
      <c r="I12" s="100">
        <v>0.08892361111111112</v>
      </c>
      <c r="J12" s="63">
        <f>I12-$I$12</f>
        <v>0</v>
      </c>
      <c r="K12" s="63">
        <v>6.944444444444444E-05</v>
      </c>
      <c r="N12" s="11" t="s">
        <v>32</v>
      </c>
      <c r="O12" s="11" t="s">
        <v>33</v>
      </c>
      <c r="P12" s="11" t="s">
        <v>34</v>
      </c>
      <c r="Q12" s="11" t="s">
        <v>35</v>
      </c>
      <c r="R12" s="11" t="s">
        <v>36</v>
      </c>
      <c r="S12" s="11" t="s">
        <v>37</v>
      </c>
    </row>
    <row r="13" spans="1:19" s="10" customFormat="1" ht="15" customHeight="1">
      <c r="A13" s="193">
        <v>2</v>
      </c>
      <c r="B13" s="112">
        <v>21</v>
      </c>
      <c r="C13" s="112" t="s">
        <v>283</v>
      </c>
      <c r="D13" s="113" t="s">
        <v>214</v>
      </c>
      <c r="E13" s="114" t="s">
        <v>284</v>
      </c>
      <c r="F13" s="115" t="s">
        <v>285</v>
      </c>
      <c r="G13" s="116" t="s">
        <v>162</v>
      </c>
      <c r="H13" s="116" t="s">
        <v>213</v>
      </c>
      <c r="I13" s="100">
        <v>0.08892361111111112</v>
      </c>
      <c r="J13" s="63">
        <f aca="true" t="shared" si="0" ref="J13:J37">I13-$I$12</f>
        <v>0</v>
      </c>
      <c r="K13" s="63">
        <v>4.6296296296296294E-05</v>
      </c>
      <c r="N13" s="12">
        <v>0.00011574074074074073</v>
      </c>
      <c r="O13" s="12">
        <v>6.944444444444444E-05</v>
      </c>
      <c r="P13" s="12">
        <v>3.47222222222222E-05</v>
      </c>
      <c r="Q13" s="13">
        <v>25</v>
      </c>
      <c r="R13" s="13">
        <v>10</v>
      </c>
      <c r="S13" s="13">
        <v>5</v>
      </c>
    </row>
    <row r="14" spans="1:19" s="10" customFormat="1" ht="15" customHeight="1">
      <c r="A14" s="193">
        <v>3</v>
      </c>
      <c r="B14" s="112">
        <v>83</v>
      </c>
      <c r="C14" s="112" t="s">
        <v>369</v>
      </c>
      <c r="D14" s="113" t="s">
        <v>370</v>
      </c>
      <c r="E14" s="114" t="s">
        <v>194</v>
      </c>
      <c r="F14" s="115">
        <v>7803</v>
      </c>
      <c r="G14" s="116" t="s">
        <v>165</v>
      </c>
      <c r="H14" s="116" t="s">
        <v>324</v>
      </c>
      <c r="I14" s="100">
        <v>0.08892361111111112</v>
      </c>
      <c r="J14" s="63">
        <f t="shared" si="0"/>
        <v>0</v>
      </c>
      <c r="K14" s="63">
        <v>2.3148148148148147E-05</v>
      </c>
      <c r="N14" s="12">
        <v>6.944444444444444E-05</v>
      </c>
      <c r="O14" s="12">
        <v>4.6296296296296294E-05</v>
      </c>
      <c r="P14" s="12">
        <v>2.3148148148148147E-05</v>
      </c>
      <c r="Q14" s="13">
        <v>20</v>
      </c>
      <c r="R14" s="13">
        <v>9</v>
      </c>
      <c r="S14" s="13">
        <v>3</v>
      </c>
    </row>
    <row r="15" spans="1:19" s="10" customFormat="1" ht="15" customHeight="1">
      <c r="A15" s="193">
        <v>4</v>
      </c>
      <c r="B15" s="112">
        <v>72</v>
      </c>
      <c r="C15" s="112" t="s">
        <v>352</v>
      </c>
      <c r="D15" s="113" t="s">
        <v>353</v>
      </c>
      <c r="E15" s="114" t="s">
        <v>350</v>
      </c>
      <c r="F15" s="115">
        <v>17888</v>
      </c>
      <c r="G15" s="116" t="s">
        <v>162</v>
      </c>
      <c r="H15" s="116" t="s">
        <v>351</v>
      </c>
      <c r="I15" s="100">
        <v>0.08892361111111112</v>
      </c>
      <c r="J15" s="63">
        <f t="shared" si="0"/>
        <v>0</v>
      </c>
      <c r="K15" s="63"/>
      <c r="N15" s="12">
        <v>4.6296296296296294E-05</v>
      </c>
      <c r="O15" s="12">
        <v>2.3148148148148147E-05</v>
      </c>
      <c r="P15" s="12">
        <v>1.1574074074074073E-05</v>
      </c>
      <c r="Q15" s="13">
        <v>16</v>
      </c>
      <c r="R15" s="13">
        <v>8</v>
      </c>
      <c r="S15" s="13">
        <v>2</v>
      </c>
    </row>
    <row r="16" spans="1:19" s="10" customFormat="1" ht="15" customHeight="1">
      <c r="A16" s="193">
        <v>5</v>
      </c>
      <c r="B16" s="112">
        <v>94</v>
      </c>
      <c r="C16" s="112" t="s">
        <v>187</v>
      </c>
      <c r="D16" s="113" t="s">
        <v>188</v>
      </c>
      <c r="E16" s="114" t="s">
        <v>30</v>
      </c>
      <c r="F16" s="115">
        <v>9614</v>
      </c>
      <c r="G16" s="116" t="s">
        <v>162</v>
      </c>
      <c r="H16" s="116" t="s">
        <v>328</v>
      </c>
      <c r="I16" s="100">
        <v>0.08892361111111112</v>
      </c>
      <c r="J16" s="63">
        <f t="shared" si="0"/>
        <v>0</v>
      </c>
      <c r="K16" s="63"/>
      <c r="N16" s="14"/>
      <c r="O16" s="14"/>
      <c r="P16" s="14"/>
      <c r="Q16" s="13">
        <v>14</v>
      </c>
      <c r="R16" s="13">
        <v>7</v>
      </c>
      <c r="S16" s="13">
        <v>1</v>
      </c>
    </row>
    <row r="17" spans="1:19" s="10" customFormat="1" ht="15" customHeight="1">
      <c r="A17" s="193">
        <v>6</v>
      </c>
      <c r="B17" s="112">
        <v>95</v>
      </c>
      <c r="C17" s="112" t="s">
        <v>377</v>
      </c>
      <c r="D17" s="113" t="s">
        <v>378</v>
      </c>
      <c r="E17" s="114" t="s">
        <v>379</v>
      </c>
      <c r="F17" s="115">
        <v>13230</v>
      </c>
      <c r="G17" s="116" t="s">
        <v>162</v>
      </c>
      <c r="H17" s="116" t="s">
        <v>328</v>
      </c>
      <c r="I17" s="100">
        <v>0.0893287037037037</v>
      </c>
      <c r="J17" s="63">
        <f t="shared" si="0"/>
        <v>0.0004050925925925819</v>
      </c>
      <c r="K17" s="63"/>
      <c r="N17" s="14"/>
      <c r="O17" s="14"/>
      <c r="P17" s="14"/>
      <c r="Q17" s="13">
        <v>12</v>
      </c>
      <c r="R17" s="13">
        <v>6</v>
      </c>
      <c r="S17" s="14"/>
    </row>
    <row r="18" spans="1:19" s="10" customFormat="1" ht="15" customHeight="1">
      <c r="A18" s="193">
        <v>7</v>
      </c>
      <c r="B18" s="112">
        <v>22</v>
      </c>
      <c r="C18" s="112" t="s">
        <v>168</v>
      </c>
      <c r="D18" s="113" t="s">
        <v>169</v>
      </c>
      <c r="E18" s="114" t="s">
        <v>284</v>
      </c>
      <c r="F18" s="115" t="s">
        <v>286</v>
      </c>
      <c r="G18" s="116" t="s">
        <v>162</v>
      </c>
      <c r="H18" s="116" t="s">
        <v>213</v>
      </c>
      <c r="I18" s="100">
        <v>0.08935185185185185</v>
      </c>
      <c r="J18" s="63">
        <f t="shared" si="0"/>
        <v>0.00042824074074072904</v>
      </c>
      <c r="K18" s="63"/>
      <c r="N18" s="14"/>
      <c r="O18" s="14"/>
      <c r="P18" s="14"/>
      <c r="Q18" s="13">
        <v>10</v>
      </c>
      <c r="R18" s="13">
        <v>5</v>
      </c>
      <c r="S18" s="14"/>
    </row>
    <row r="19" spans="1:19" s="10" customFormat="1" ht="15" customHeight="1">
      <c r="A19" s="193">
        <v>8</v>
      </c>
      <c r="B19" s="112">
        <v>6</v>
      </c>
      <c r="C19" s="112" t="s">
        <v>254</v>
      </c>
      <c r="D19" s="113" t="s">
        <v>255</v>
      </c>
      <c r="E19" s="114" t="s">
        <v>252</v>
      </c>
      <c r="F19" s="115" t="s">
        <v>256</v>
      </c>
      <c r="G19" s="116" t="s">
        <v>246</v>
      </c>
      <c r="H19" s="116" t="s">
        <v>211</v>
      </c>
      <c r="I19" s="100">
        <v>0.08958333333333333</v>
      </c>
      <c r="J19" s="63">
        <f t="shared" si="0"/>
        <v>0.0006597222222222143</v>
      </c>
      <c r="K19" s="63"/>
      <c r="N19" s="14"/>
      <c r="O19" s="14"/>
      <c r="P19" s="14"/>
      <c r="Q19" s="13">
        <v>9</v>
      </c>
      <c r="R19" s="13">
        <v>4</v>
      </c>
      <c r="S19" s="14"/>
    </row>
    <row r="20" spans="1:19" s="10" customFormat="1" ht="15" customHeight="1">
      <c r="A20" s="193">
        <v>9</v>
      </c>
      <c r="B20" s="112">
        <v>3</v>
      </c>
      <c r="C20" s="112" t="s">
        <v>243</v>
      </c>
      <c r="D20" s="113" t="s">
        <v>244</v>
      </c>
      <c r="E20" s="114" t="s">
        <v>210</v>
      </c>
      <c r="F20" s="115" t="s">
        <v>245</v>
      </c>
      <c r="G20" s="116" t="s">
        <v>246</v>
      </c>
      <c r="H20" s="116" t="s">
        <v>211</v>
      </c>
      <c r="I20" s="100">
        <v>0.08958333333333333</v>
      </c>
      <c r="J20" s="63">
        <f t="shared" si="0"/>
        <v>0.0006597222222222143</v>
      </c>
      <c r="K20" s="63"/>
      <c r="N20" s="14"/>
      <c r="O20" s="14"/>
      <c r="P20" s="14"/>
      <c r="Q20" s="13">
        <v>8</v>
      </c>
      <c r="R20" s="13">
        <v>3</v>
      </c>
      <c r="S20" s="14"/>
    </row>
    <row r="21" spans="1:19" s="10" customFormat="1" ht="15" customHeight="1">
      <c r="A21" s="193">
        <v>10</v>
      </c>
      <c r="B21" s="112">
        <v>13</v>
      </c>
      <c r="C21" s="112" t="s">
        <v>264</v>
      </c>
      <c r="D21" s="113" t="s">
        <v>265</v>
      </c>
      <c r="E21" s="114" t="s">
        <v>266</v>
      </c>
      <c r="F21" s="115" t="s">
        <v>267</v>
      </c>
      <c r="G21" s="116" t="s">
        <v>246</v>
      </c>
      <c r="H21" s="116" t="s">
        <v>261</v>
      </c>
      <c r="I21" s="100">
        <v>0.08958333333333333</v>
      </c>
      <c r="J21" s="63">
        <f t="shared" si="0"/>
        <v>0.0006597222222222143</v>
      </c>
      <c r="K21" s="63"/>
      <c r="N21" s="14"/>
      <c r="O21" s="14"/>
      <c r="P21" s="14"/>
      <c r="Q21" s="13">
        <v>7</v>
      </c>
      <c r="R21" s="13">
        <v>2</v>
      </c>
      <c r="S21" s="14"/>
    </row>
    <row r="22" spans="1:19" s="10" customFormat="1" ht="15" customHeight="1">
      <c r="A22" s="193">
        <v>11</v>
      </c>
      <c r="B22" s="112">
        <v>25</v>
      </c>
      <c r="C22" s="112" t="s">
        <v>293</v>
      </c>
      <c r="D22" s="113" t="s">
        <v>294</v>
      </c>
      <c r="E22" s="114" t="s">
        <v>284</v>
      </c>
      <c r="F22" s="115" t="s">
        <v>295</v>
      </c>
      <c r="G22" s="116" t="s">
        <v>246</v>
      </c>
      <c r="H22" s="116" t="s">
        <v>213</v>
      </c>
      <c r="I22" s="100">
        <v>0.08958333333333333</v>
      </c>
      <c r="J22" s="63">
        <f t="shared" si="0"/>
        <v>0.0006597222222222143</v>
      </c>
      <c r="K22" s="63"/>
      <c r="N22" s="14"/>
      <c r="O22" s="14"/>
      <c r="P22" s="14"/>
      <c r="Q22" s="13">
        <v>6</v>
      </c>
      <c r="R22" s="13">
        <v>1</v>
      </c>
      <c r="S22" s="14"/>
    </row>
    <row r="23" spans="1:19" s="10" customFormat="1" ht="15" customHeight="1">
      <c r="A23" s="193">
        <v>12</v>
      </c>
      <c r="B23" s="112">
        <v>73</v>
      </c>
      <c r="C23" s="112" t="s">
        <v>354</v>
      </c>
      <c r="D23" s="113" t="s">
        <v>355</v>
      </c>
      <c r="E23" s="114" t="s">
        <v>350</v>
      </c>
      <c r="F23" s="115">
        <v>5463</v>
      </c>
      <c r="G23" s="116" t="s">
        <v>162</v>
      </c>
      <c r="H23" s="116" t="s">
        <v>351</v>
      </c>
      <c r="I23" s="100">
        <v>0.08964120370370371</v>
      </c>
      <c r="J23" s="63">
        <f t="shared" si="0"/>
        <v>0.0007175925925925891</v>
      </c>
      <c r="K23" s="63"/>
      <c r="N23" s="14"/>
      <c r="O23" s="14"/>
      <c r="P23" s="14"/>
      <c r="Q23" s="13">
        <v>5</v>
      </c>
      <c r="R23" s="13"/>
      <c r="S23" s="14"/>
    </row>
    <row r="24" spans="1:19" s="10" customFormat="1" ht="15" customHeight="1">
      <c r="A24" s="193">
        <v>13</v>
      </c>
      <c r="B24" s="112">
        <v>77</v>
      </c>
      <c r="C24" s="112" t="s">
        <v>362</v>
      </c>
      <c r="D24" s="113" t="s">
        <v>363</v>
      </c>
      <c r="E24" s="114" t="s">
        <v>364</v>
      </c>
      <c r="F24" s="115">
        <v>8606</v>
      </c>
      <c r="G24" s="116" t="s">
        <v>246</v>
      </c>
      <c r="H24" s="116" t="s">
        <v>351</v>
      </c>
      <c r="I24" s="100">
        <v>0.09005787037037037</v>
      </c>
      <c r="J24" s="63">
        <f t="shared" si="0"/>
        <v>0.0011342592592592515</v>
      </c>
      <c r="K24" s="63"/>
      <c r="N24" s="14"/>
      <c r="O24" s="14"/>
      <c r="P24" s="14"/>
      <c r="Q24" s="13">
        <v>4</v>
      </c>
      <c r="R24" s="13"/>
      <c r="S24" s="14"/>
    </row>
    <row r="25" spans="1:19" s="10" customFormat="1" ht="15" customHeight="1">
      <c r="A25" s="193">
        <v>14</v>
      </c>
      <c r="B25" s="112">
        <v>16</v>
      </c>
      <c r="C25" s="112" t="s">
        <v>274</v>
      </c>
      <c r="D25" s="113" t="s">
        <v>275</v>
      </c>
      <c r="E25" s="114" t="s">
        <v>259</v>
      </c>
      <c r="F25" s="115" t="s">
        <v>276</v>
      </c>
      <c r="G25" s="116" t="s">
        <v>246</v>
      </c>
      <c r="H25" s="116" t="s">
        <v>261</v>
      </c>
      <c r="I25" s="100">
        <v>0.09040509259259259</v>
      </c>
      <c r="J25" s="63">
        <f t="shared" si="0"/>
        <v>0.0014814814814814725</v>
      </c>
      <c r="K25" s="63"/>
      <c r="N25" s="14"/>
      <c r="O25" s="14"/>
      <c r="P25" s="14"/>
      <c r="Q25" s="13">
        <v>3</v>
      </c>
      <c r="R25" s="13"/>
      <c r="S25" s="14"/>
    </row>
    <row r="26" spans="1:19" s="10" customFormat="1" ht="15" customHeight="1">
      <c r="A26" s="193">
        <v>15</v>
      </c>
      <c r="B26" s="112">
        <v>4</v>
      </c>
      <c r="C26" s="112" t="s">
        <v>247</v>
      </c>
      <c r="D26" s="113" t="s">
        <v>248</v>
      </c>
      <c r="E26" s="114" t="s">
        <v>210</v>
      </c>
      <c r="F26" s="115" t="s">
        <v>249</v>
      </c>
      <c r="G26" s="116" t="s">
        <v>246</v>
      </c>
      <c r="H26" s="116" t="s">
        <v>211</v>
      </c>
      <c r="I26" s="100">
        <v>0.09122685185185185</v>
      </c>
      <c r="J26" s="63">
        <f t="shared" si="0"/>
        <v>0.0023032407407407307</v>
      </c>
      <c r="K26" s="63"/>
      <c r="N26" s="14"/>
      <c r="O26" s="14"/>
      <c r="P26" s="14"/>
      <c r="Q26" s="13">
        <v>2</v>
      </c>
      <c r="R26" s="13"/>
      <c r="S26" s="14"/>
    </row>
    <row r="27" spans="1:19" s="10" customFormat="1" ht="15" customHeight="1">
      <c r="A27" s="193">
        <v>16</v>
      </c>
      <c r="B27" s="112">
        <v>43</v>
      </c>
      <c r="C27" s="112" t="s">
        <v>180</v>
      </c>
      <c r="D27" s="113" t="s">
        <v>181</v>
      </c>
      <c r="E27" s="114" t="s">
        <v>28</v>
      </c>
      <c r="F27" s="115">
        <v>18205</v>
      </c>
      <c r="G27" s="116" t="s">
        <v>246</v>
      </c>
      <c r="H27" s="116" t="s">
        <v>172</v>
      </c>
      <c r="I27" s="100">
        <v>0.09122685185185185</v>
      </c>
      <c r="J27" s="63">
        <f t="shared" si="0"/>
        <v>0.0023032407407407307</v>
      </c>
      <c r="K27" s="63"/>
      <c r="N27" s="14"/>
      <c r="O27" s="14"/>
      <c r="P27" s="14"/>
      <c r="Q27" s="13">
        <v>1</v>
      </c>
      <c r="R27" s="13"/>
      <c r="S27" s="14"/>
    </row>
    <row r="28" spans="1:11" s="10" customFormat="1" ht="15" customHeight="1">
      <c r="A28" s="193">
        <v>17</v>
      </c>
      <c r="B28" s="112">
        <v>64</v>
      </c>
      <c r="C28" s="112" t="s">
        <v>199</v>
      </c>
      <c r="D28" s="113" t="s">
        <v>200</v>
      </c>
      <c r="E28" s="114" t="s">
        <v>24</v>
      </c>
      <c r="F28" s="115">
        <v>11689</v>
      </c>
      <c r="G28" s="116" t="s">
        <v>162</v>
      </c>
      <c r="H28" s="116" t="s">
        <v>212</v>
      </c>
      <c r="I28" s="100">
        <v>0.09122685185185185</v>
      </c>
      <c r="J28" s="63">
        <f t="shared" si="0"/>
        <v>0.0023032407407407307</v>
      </c>
      <c r="K28" s="63"/>
    </row>
    <row r="29" spans="1:11" s="10" customFormat="1" ht="15" customHeight="1">
      <c r="A29" s="193">
        <v>18</v>
      </c>
      <c r="B29" s="112">
        <v>23</v>
      </c>
      <c r="C29" s="112" t="s">
        <v>287</v>
      </c>
      <c r="D29" s="113" t="s">
        <v>288</v>
      </c>
      <c r="E29" s="114" t="s">
        <v>284</v>
      </c>
      <c r="F29" s="115" t="s">
        <v>289</v>
      </c>
      <c r="G29" s="116" t="s">
        <v>162</v>
      </c>
      <c r="H29" s="116" t="s">
        <v>213</v>
      </c>
      <c r="I29" s="100">
        <v>0.09122685185185185</v>
      </c>
      <c r="J29" s="63">
        <f t="shared" si="0"/>
        <v>0.0023032407407407307</v>
      </c>
      <c r="K29" s="63"/>
    </row>
    <row r="30" spans="1:11" s="10" customFormat="1" ht="15" customHeight="1">
      <c r="A30" s="193">
        <v>19</v>
      </c>
      <c r="B30" s="112">
        <v>32</v>
      </c>
      <c r="C30" s="112" t="s">
        <v>215</v>
      </c>
      <c r="D30" s="113" t="s">
        <v>216</v>
      </c>
      <c r="E30" s="114" t="s">
        <v>203</v>
      </c>
      <c r="F30" s="115">
        <v>4656</v>
      </c>
      <c r="G30" s="116" t="s">
        <v>162</v>
      </c>
      <c r="H30" s="116" t="s">
        <v>306</v>
      </c>
      <c r="I30" s="100">
        <v>0.09122685185185185</v>
      </c>
      <c r="J30" s="63">
        <f t="shared" si="0"/>
        <v>0.0023032407407407307</v>
      </c>
      <c r="K30" s="63"/>
    </row>
    <row r="31" spans="1:11" s="10" customFormat="1" ht="15" customHeight="1">
      <c r="A31" s="193">
        <v>20</v>
      </c>
      <c r="B31" s="112">
        <v>74</v>
      </c>
      <c r="C31" s="112" t="s">
        <v>356</v>
      </c>
      <c r="D31" s="113" t="s">
        <v>357</v>
      </c>
      <c r="E31" s="114" t="s">
        <v>350</v>
      </c>
      <c r="F31" s="115">
        <v>9628</v>
      </c>
      <c r="G31" s="116" t="s">
        <v>246</v>
      </c>
      <c r="H31" s="116" t="s">
        <v>351</v>
      </c>
      <c r="I31" s="100">
        <v>0.09122685185185185</v>
      </c>
      <c r="J31" s="63">
        <f t="shared" si="0"/>
        <v>0.0023032407407407307</v>
      </c>
      <c r="K31" s="63"/>
    </row>
    <row r="32" spans="1:11" s="10" customFormat="1" ht="15" customHeight="1">
      <c r="A32" s="193">
        <v>21</v>
      </c>
      <c r="B32" s="112">
        <v>31</v>
      </c>
      <c r="C32" s="112" t="s">
        <v>204</v>
      </c>
      <c r="D32" s="113" t="s">
        <v>219</v>
      </c>
      <c r="E32" s="114" t="s">
        <v>203</v>
      </c>
      <c r="F32" s="115">
        <v>6047</v>
      </c>
      <c r="G32" s="116" t="s">
        <v>162</v>
      </c>
      <c r="H32" s="116" t="s">
        <v>306</v>
      </c>
      <c r="I32" s="100">
        <v>0.09122685185185185</v>
      </c>
      <c r="J32" s="63">
        <f t="shared" si="0"/>
        <v>0.0023032407407407307</v>
      </c>
      <c r="K32" s="63"/>
    </row>
    <row r="33" spans="1:11" s="10" customFormat="1" ht="15" customHeight="1">
      <c r="A33" s="193">
        <v>22</v>
      </c>
      <c r="B33" s="112">
        <v>51</v>
      </c>
      <c r="C33" s="112" t="s">
        <v>316</v>
      </c>
      <c r="D33" s="113" t="s">
        <v>317</v>
      </c>
      <c r="E33" s="114" t="s">
        <v>184</v>
      </c>
      <c r="F33" s="115">
        <v>7838</v>
      </c>
      <c r="G33" s="116" t="s">
        <v>246</v>
      </c>
      <c r="H33" s="116" t="s">
        <v>318</v>
      </c>
      <c r="I33" s="100">
        <v>0.09122685185185185</v>
      </c>
      <c r="J33" s="63">
        <f t="shared" si="0"/>
        <v>0.0023032407407407307</v>
      </c>
      <c r="K33" s="63"/>
    </row>
    <row r="34" spans="1:11" s="10" customFormat="1" ht="15" customHeight="1">
      <c r="A34" s="193">
        <v>23</v>
      </c>
      <c r="B34" s="112">
        <v>53</v>
      </c>
      <c r="C34" s="112" t="s">
        <v>182</v>
      </c>
      <c r="D34" s="113" t="s">
        <v>183</v>
      </c>
      <c r="E34" s="114" t="s">
        <v>184</v>
      </c>
      <c r="F34" s="115">
        <v>10724</v>
      </c>
      <c r="G34" s="116" t="s">
        <v>162</v>
      </c>
      <c r="H34" s="116" t="s">
        <v>318</v>
      </c>
      <c r="I34" s="100">
        <v>0.09122685185185185</v>
      </c>
      <c r="J34" s="63">
        <f t="shared" si="0"/>
        <v>0.0023032407407407307</v>
      </c>
      <c r="K34" s="63"/>
    </row>
    <row r="35" spans="1:11" s="10" customFormat="1" ht="15" customHeight="1">
      <c r="A35" s="193">
        <v>24</v>
      </c>
      <c r="B35" s="112">
        <v>34</v>
      </c>
      <c r="C35" s="112" t="s">
        <v>307</v>
      </c>
      <c r="D35" s="113" t="s">
        <v>308</v>
      </c>
      <c r="E35" s="114" t="s">
        <v>309</v>
      </c>
      <c r="F35" s="115">
        <v>4324</v>
      </c>
      <c r="G35" s="116" t="s">
        <v>246</v>
      </c>
      <c r="H35" s="116" t="s">
        <v>306</v>
      </c>
      <c r="I35" s="100">
        <v>0.09128472222222223</v>
      </c>
      <c r="J35" s="63">
        <f t="shared" si="0"/>
        <v>0.0023611111111111055</v>
      </c>
      <c r="K35" s="63"/>
    </row>
    <row r="36" spans="1:11" s="10" customFormat="1" ht="15" customHeight="1">
      <c r="A36" s="193">
        <v>25</v>
      </c>
      <c r="B36" s="112">
        <v>78</v>
      </c>
      <c r="C36" s="112" t="s">
        <v>163</v>
      </c>
      <c r="D36" s="113" t="s">
        <v>164</v>
      </c>
      <c r="E36" s="114" t="s">
        <v>364</v>
      </c>
      <c r="F36" s="115">
        <v>14343</v>
      </c>
      <c r="G36" s="116" t="s">
        <v>162</v>
      </c>
      <c r="H36" s="116" t="s">
        <v>351</v>
      </c>
      <c r="I36" s="100">
        <v>0.09226851851851853</v>
      </c>
      <c r="J36" s="63">
        <f t="shared" si="0"/>
        <v>0.0033449074074074076</v>
      </c>
      <c r="K36" s="63"/>
    </row>
    <row r="37" spans="1:11" s="10" customFormat="1" ht="15" customHeight="1">
      <c r="A37" s="193">
        <v>26</v>
      </c>
      <c r="B37" s="112">
        <v>12</v>
      </c>
      <c r="C37" s="112" t="s">
        <v>257</v>
      </c>
      <c r="D37" s="113" t="s">
        <v>262</v>
      </c>
      <c r="E37" s="114" t="s">
        <v>259</v>
      </c>
      <c r="F37" s="115" t="s">
        <v>263</v>
      </c>
      <c r="G37" s="116" t="s">
        <v>162</v>
      </c>
      <c r="H37" s="116" t="s">
        <v>261</v>
      </c>
      <c r="I37" s="100">
        <v>0.09226851851851853</v>
      </c>
      <c r="J37" s="63">
        <f t="shared" si="0"/>
        <v>0.0033449074074074076</v>
      </c>
      <c r="K37" s="63"/>
    </row>
    <row r="38" spans="1:11" s="10" customFormat="1" ht="15" customHeight="1">
      <c r="A38" s="193">
        <v>27</v>
      </c>
      <c r="B38" s="112">
        <v>76</v>
      </c>
      <c r="C38" s="112" t="s">
        <v>360</v>
      </c>
      <c r="D38" s="113" t="s">
        <v>361</v>
      </c>
      <c r="E38" s="114" t="s">
        <v>22</v>
      </c>
      <c r="F38" s="115">
        <v>9508</v>
      </c>
      <c r="G38" s="116" t="s">
        <v>162</v>
      </c>
      <c r="H38" s="116" t="s">
        <v>351</v>
      </c>
      <c r="I38" s="100">
        <v>0.09243055555555556</v>
      </c>
      <c r="J38" s="63">
        <f aca="true" t="shared" si="1" ref="J38:J75">I38-$I$12</f>
        <v>0.0035069444444444375</v>
      </c>
      <c r="K38" s="63"/>
    </row>
    <row r="39" spans="1:11" s="10" customFormat="1" ht="15" customHeight="1">
      <c r="A39" s="193">
        <v>28</v>
      </c>
      <c r="B39" s="112">
        <v>47</v>
      </c>
      <c r="C39" s="112" t="s">
        <v>314</v>
      </c>
      <c r="D39" s="113" t="s">
        <v>315</v>
      </c>
      <c r="E39" s="114" t="s">
        <v>28</v>
      </c>
      <c r="F39" s="115">
        <v>12252</v>
      </c>
      <c r="G39" s="116" t="s">
        <v>246</v>
      </c>
      <c r="H39" s="116" t="s">
        <v>172</v>
      </c>
      <c r="I39" s="100">
        <v>0.09243055555555556</v>
      </c>
      <c r="J39" s="63">
        <f t="shared" si="1"/>
        <v>0.0035069444444444375</v>
      </c>
      <c r="K39" s="63"/>
    </row>
    <row r="40" spans="1:11" s="10" customFormat="1" ht="15" customHeight="1">
      <c r="A40" s="193">
        <v>29</v>
      </c>
      <c r="B40" s="112">
        <v>33</v>
      </c>
      <c r="C40" s="112" t="s">
        <v>217</v>
      </c>
      <c r="D40" s="113" t="s">
        <v>218</v>
      </c>
      <c r="E40" s="114" t="s">
        <v>203</v>
      </c>
      <c r="F40" s="115">
        <v>5407</v>
      </c>
      <c r="G40" s="116" t="s">
        <v>162</v>
      </c>
      <c r="H40" s="116" t="s">
        <v>306</v>
      </c>
      <c r="I40" s="100">
        <v>0.09243055555555556</v>
      </c>
      <c r="J40" s="63">
        <f t="shared" si="1"/>
        <v>0.0035069444444444375</v>
      </c>
      <c r="K40" s="63"/>
    </row>
    <row r="41" spans="1:11" s="10" customFormat="1" ht="15" customHeight="1">
      <c r="A41" s="193">
        <v>30</v>
      </c>
      <c r="B41" s="112">
        <v>71</v>
      </c>
      <c r="C41" s="112" t="s">
        <v>348</v>
      </c>
      <c r="D41" s="113" t="s">
        <v>349</v>
      </c>
      <c r="E41" s="114" t="s">
        <v>350</v>
      </c>
      <c r="F41" s="115">
        <v>14658</v>
      </c>
      <c r="G41" s="116" t="s">
        <v>165</v>
      </c>
      <c r="H41" s="116" t="s">
        <v>351</v>
      </c>
      <c r="I41" s="100">
        <v>0.09243055555555556</v>
      </c>
      <c r="J41" s="63">
        <f t="shared" si="1"/>
        <v>0.0035069444444444375</v>
      </c>
      <c r="K41" s="63"/>
    </row>
    <row r="42" spans="1:11" s="10" customFormat="1" ht="15" customHeight="1">
      <c r="A42" s="193">
        <v>31</v>
      </c>
      <c r="B42" s="112">
        <v>17</v>
      </c>
      <c r="C42" s="112" t="s">
        <v>277</v>
      </c>
      <c r="D42" s="113" t="s">
        <v>278</v>
      </c>
      <c r="E42" s="114" t="s">
        <v>259</v>
      </c>
      <c r="F42" s="115" t="s">
        <v>279</v>
      </c>
      <c r="G42" s="116" t="s">
        <v>246</v>
      </c>
      <c r="H42" s="116" t="s">
        <v>261</v>
      </c>
      <c r="I42" s="100">
        <v>0.09568287037037038</v>
      </c>
      <c r="J42" s="63">
        <f t="shared" si="1"/>
        <v>0.0067592592592592565</v>
      </c>
      <c r="K42" s="63"/>
    </row>
    <row r="43" spans="1:11" s="10" customFormat="1" ht="15" customHeight="1">
      <c r="A43" s="193">
        <v>32</v>
      </c>
      <c r="B43" s="112">
        <v>42</v>
      </c>
      <c r="C43" s="112" t="s">
        <v>185</v>
      </c>
      <c r="D43" s="113" t="s">
        <v>186</v>
      </c>
      <c r="E43" s="114" t="s">
        <v>28</v>
      </c>
      <c r="F43" s="115">
        <v>18099</v>
      </c>
      <c r="G43" s="116" t="s">
        <v>246</v>
      </c>
      <c r="H43" s="116" t="s">
        <v>172</v>
      </c>
      <c r="I43" s="100">
        <v>0.09568287037037038</v>
      </c>
      <c r="J43" s="63">
        <f t="shared" si="1"/>
        <v>0.0067592592592592565</v>
      </c>
      <c r="K43" s="63"/>
    </row>
    <row r="44" spans="1:11" s="10" customFormat="1" ht="15" customHeight="1">
      <c r="A44" s="193">
        <v>33</v>
      </c>
      <c r="B44" s="112">
        <v>66</v>
      </c>
      <c r="C44" s="112" t="s">
        <v>339</v>
      </c>
      <c r="D44" s="113" t="s">
        <v>340</v>
      </c>
      <c r="E44" s="114" t="s">
        <v>24</v>
      </c>
      <c r="F44" s="115">
        <v>13727</v>
      </c>
      <c r="G44" s="116" t="s">
        <v>165</v>
      </c>
      <c r="H44" s="116" t="s">
        <v>212</v>
      </c>
      <c r="I44" s="100">
        <v>0.09568287037037038</v>
      </c>
      <c r="J44" s="63">
        <f t="shared" si="1"/>
        <v>0.0067592592592592565</v>
      </c>
      <c r="K44" s="63"/>
    </row>
    <row r="45" spans="1:11" s="10" customFormat="1" ht="15" customHeight="1">
      <c r="A45" s="193">
        <v>34</v>
      </c>
      <c r="B45" s="112">
        <v>41</v>
      </c>
      <c r="C45" s="112" t="s">
        <v>310</v>
      </c>
      <c r="D45" s="113" t="s">
        <v>311</v>
      </c>
      <c r="E45" s="114" t="s">
        <v>28</v>
      </c>
      <c r="F45" s="115">
        <v>14513</v>
      </c>
      <c r="G45" s="116" t="s">
        <v>162</v>
      </c>
      <c r="H45" s="116" t="s">
        <v>172</v>
      </c>
      <c r="I45" s="100">
        <v>0.09628472222222222</v>
      </c>
      <c r="J45" s="63">
        <f t="shared" si="1"/>
        <v>0.007361111111111096</v>
      </c>
      <c r="K45" s="63"/>
    </row>
    <row r="46" spans="1:11" s="10" customFormat="1" ht="15" customHeight="1">
      <c r="A46" s="193">
        <v>35</v>
      </c>
      <c r="B46" s="112">
        <v>2</v>
      </c>
      <c r="C46" s="112" t="s">
        <v>240</v>
      </c>
      <c r="D46" s="113" t="s">
        <v>241</v>
      </c>
      <c r="E46" s="114" t="s">
        <v>210</v>
      </c>
      <c r="F46" s="115" t="s">
        <v>242</v>
      </c>
      <c r="G46" s="116" t="s">
        <v>162</v>
      </c>
      <c r="H46" s="116" t="s">
        <v>211</v>
      </c>
      <c r="I46" s="100">
        <v>0.09677083333333332</v>
      </c>
      <c r="J46" s="63">
        <f t="shared" si="1"/>
        <v>0.0078472222222222</v>
      </c>
      <c r="K46" s="63"/>
    </row>
    <row r="47" spans="1:11" s="10" customFormat="1" ht="15" customHeight="1">
      <c r="A47" s="193">
        <v>36</v>
      </c>
      <c r="B47" s="112">
        <v>11</v>
      </c>
      <c r="C47" s="112" t="s">
        <v>257</v>
      </c>
      <c r="D47" s="113" t="s">
        <v>258</v>
      </c>
      <c r="E47" s="114" t="s">
        <v>259</v>
      </c>
      <c r="F47" s="115" t="s">
        <v>260</v>
      </c>
      <c r="G47" s="116" t="s">
        <v>162</v>
      </c>
      <c r="H47" s="116" t="s">
        <v>261</v>
      </c>
      <c r="I47" s="100">
        <v>0.09677083333333332</v>
      </c>
      <c r="J47" s="63">
        <f t="shared" si="1"/>
        <v>0.0078472222222222</v>
      </c>
      <c r="K47" s="63"/>
    </row>
    <row r="48" spans="1:11" s="10" customFormat="1" ht="15" customHeight="1">
      <c r="A48" s="193">
        <v>37</v>
      </c>
      <c r="B48" s="112">
        <v>93</v>
      </c>
      <c r="C48" s="112" t="s">
        <v>375</v>
      </c>
      <c r="D48" s="113" t="s">
        <v>376</v>
      </c>
      <c r="E48" s="114" t="s">
        <v>170</v>
      </c>
      <c r="F48" s="115">
        <v>9623</v>
      </c>
      <c r="G48" s="116" t="s">
        <v>165</v>
      </c>
      <c r="H48" s="116" t="s">
        <v>328</v>
      </c>
      <c r="I48" s="100">
        <v>0.09743055555555556</v>
      </c>
      <c r="J48" s="63">
        <f t="shared" si="1"/>
        <v>0.008506944444444442</v>
      </c>
      <c r="K48" s="63"/>
    </row>
    <row r="49" spans="1:11" s="10" customFormat="1" ht="15" customHeight="1">
      <c r="A49" s="193">
        <v>38</v>
      </c>
      <c r="B49" s="112">
        <v>15</v>
      </c>
      <c r="C49" s="112" t="s">
        <v>271</v>
      </c>
      <c r="D49" s="113" t="s">
        <v>272</v>
      </c>
      <c r="E49" s="114" t="s">
        <v>259</v>
      </c>
      <c r="F49" s="115" t="s">
        <v>273</v>
      </c>
      <c r="G49" s="116" t="s">
        <v>246</v>
      </c>
      <c r="H49" s="116" t="s">
        <v>261</v>
      </c>
      <c r="I49" s="100">
        <v>0.0977662037037037</v>
      </c>
      <c r="J49" s="63">
        <f t="shared" si="1"/>
        <v>0.008842592592592582</v>
      </c>
      <c r="K49" s="63"/>
    </row>
    <row r="50" spans="1:11" s="10" customFormat="1" ht="15" customHeight="1">
      <c r="A50" s="193">
        <v>39</v>
      </c>
      <c r="B50" s="112">
        <v>81</v>
      </c>
      <c r="C50" s="112" t="s">
        <v>365</v>
      </c>
      <c r="D50" s="113" t="s">
        <v>366</v>
      </c>
      <c r="E50" s="114" t="s">
        <v>29</v>
      </c>
      <c r="F50" s="115">
        <v>17408</v>
      </c>
      <c r="G50" s="116" t="s">
        <v>246</v>
      </c>
      <c r="H50" s="116" t="s">
        <v>324</v>
      </c>
      <c r="I50" s="100">
        <v>0.09778935185185185</v>
      </c>
      <c r="J50" s="63">
        <f t="shared" si="1"/>
        <v>0.00886574074074073</v>
      </c>
      <c r="K50" s="63"/>
    </row>
    <row r="51" spans="1:11" s="10" customFormat="1" ht="15" customHeight="1">
      <c r="A51" s="193">
        <v>40</v>
      </c>
      <c r="B51" s="112">
        <v>28</v>
      </c>
      <c r="C51" s="112" t="s">
        <v>301</v>
      </c>
      <c r="D51" s="113" t="s">
        <v>302</v>
      </c>
      <c r="E51" s="114" t="s">
        <v>284</v>
      </c>
      <c r="F51" s="115" t="s">
        <v>303</v>
      </c>
      <c r="G51" s="116" t="s">
        <v>165</v>
      </c>
      <c r="H51" s="116" t="s">
        <v>213</v>
      </c>
      <c r="I51" s="100">
        <v>0.09778935185185185</v>
      </c>
      <c r="J51" s="63">
        <f t="shared" si="1"/>
        <v>0.00886574074074073</v>
      </c>
      <c r="K51" s="63"/>
    </row>
    <row r="52" spans="1:11" s="10" customFormat="1" ht="15" customHeight="1">
      <c r="A52" s="193">
        <v>41</v>
      </c>
      <c r="B52" s="112">
        <v>65</v>
      </c>
      <c r="C52" s="112" t="s">
        <v>337</v>
      </c>
      <c r="D52" s="113" t="s">
        <v>338</v>
      </c>
      <c r="E52" s="114" t="s">
        <v>24</v>
      </c>
      <c r="F52" s="115">
        <v>10675</v>
      </c>
      <c r="G52" s="116" t="s">
        <v>162</v>
      </c>
      <c r="H52" s="116" t="s">
        <v>212</v>
      </c>
      <c r="I52" s="100">
        <v>0.09778935185185185</v>
      </c>
      <c r="J52" s="63">
        <f t="shared" si="1"/>
        <v>0.00886574074074073</v>
      </c>
      <c r="K52" s="63"/>
    </row>
    <row r="53" spans="1:11" s="10" customFormat="1" ht="15" customHeight="1">
      <c r="A53" s="193">
        <v>42</v>
      </c>
      <c r="B53" s="112">
        <v>26</v>
      </c>
      <c r="C53" s="112" t="s">
        <v>296</v>
      </c>
      <c r="D53" s="113" t="s">
        <v>297</v>
      </c>
      <c r="E53" s="114" t="s">
        <v>284</v>
      </c>
      <c r="F53" s="115" t="s">
        <v>167</v>
      </c>
      <c r="G53" s="116" t="s">
        <v>246</v>
      </c>
      <c r="H53" s="116" t="s">
        <v>213</v>
      </c>
      <c r="I53" s="100">
        <v>0.09778935185185185</v>
      </c>
      <c r="J53" s="63">
        <f t="shared" si="1"/>
        <v>0.00886574074074073</v>
      </c>
      <c r="K53" s="63"/>
    </row>
    <row r="54" spans="1:13" s="10" customFormat="1" ht="15" customHeight="1">
      <c r="A54" s="193">
        <v>43</v>
      </c>
      <c r="B54" s="112">
        <v>57</v>
      </c>
      <c r="C54" s="112" t="s">
        <v>325</v>
      </c>
      <c r="D54" s="113" t="s">
        <v>326</v>
      </c>
      <c r="E54" s="114" t="s">
        <v>327</v>
      </c>
      <c r="F54" s="115">
        <v>8956</v>
      </c>
      <c r="G54" s="116" t="s">
        <v>171</v>
      </c>
      <c r="H54" s="116" t="s">
        <v>318</v>
      </c>
      <c r="I54" s="100">
        <v>0.09778935185185185</v>
      </c>
      <c r="J54" s="63">
        <f t="shared" si="1"/>
        <v>0.00886574074074073</v>
      </c>
      <c r="K54" s="63"/>
      <c r="M54" s="191"/>
    </row>
    <row r="55" spans="1:13" s="10" customFormat="1" ht="15" customHeight="1">
      <c r="A55" s="193">
        <v>44</v>
      </c>
      <c r="B55" s="112">
        <v>29</v>
      </c>
      <c r="C55" s="112" t="s">
        <v>166</v>
      </c>
      <c r="D55" s="113" t="s">
        <v>304</v>
      </c>
      <c r="E55" s="114" t="s">
        <v>284</v>
      </c>
      <c r="F55" s="115" t="s">
        <v>305</v>
      </c>
      <c r="G55" s="116" t="s">
        <v>165</v>
      </c>
      <c r="H55" s="116" t="s">
        <v>213</v>
      </c>
      <c r="I55" s="100">
        <v>0.09778935185185185</v>
      </c>
      <c r="J55" s="63">
        <f t="shared" si="1"/>
        <v>0.00886574074074073</v>
      </c>
      <c r="K55" s="63"/>
      <c r="M55" s="191"/>
    </row>
    <row r="56" spans="1:13" s="10" customFormat="1" ht="15" customHeight="1">
      <c r="A56" s="193">
        <v>45</v>
      </c>
      <c r="B56" s="112">
        <v>14</v>
      </c>
      <c r="C56" s="112" t="s">
        <v>268</v>
      </c>
      <c r="D56" s="113" t="s">
        <v>269</v>
      </c>
      <c r="E56" s="114" t="s">
        <v>259</v>
      </c>
      <c r="F56" s="115" t="s">
        <v>270</v>
      </c>
      <c r="G56" s="116" t="s">
        <v>246</v>
      </c>
      <c r="H56" s="116" t="s">
        <v>261</v>
      </c>
      <c r="I56" s="100">
        <v>0.09778935185185185</v>
      </c>
      <c r="J56" s="63">
        <f t="shared" si="1"/>
        <v>0.00886574074074073</v>
      </c>
      <c r="K56" s="63"/>
      <c r="M56" s="191"/>
    </row>
    <row r="57" spans="1:13" s="10" customFormat="1" ht="15" customHeight="1">
      <c r="A57" s="193">
        <v>46</v>
      </c>
      <c r="B57" s="112">
        <v>58</v>
      </c>
      <c r="C57" s="112" t="s">
        <v>177</v>
      </c>
      <c r="D57" s="113" t="s">
        <v>178</v>
      </c>
      <c r="E57" s="114" t="s">
        <v>179</v>
      </c>
      <c r="F57" s="115">
        <v>13717</v>
      </c>
      <c r="G57" s="116" t="s">
        <v>162</v>
      </c>
      <c r="H57" s="116" t="s">
        <v>318</v>
      </c>
      <c r="I57" s="100">
        <v>0.09778935185185185</v>
      </c>
      <c r="J57" s="63">
        <f t="shared" si="1"/>
        <v>0.00886574074074073</v>
      </c>
      <c r="K57" s="63"/>
      <c r="M57" s="191"/>
    </row>
    <row r="58" spans="1:13" s="10" customFormat="1" ht="15" customHeight="1">
      <c r="A58" s="193">
        <v>47</v>
      </c>
      <c r="B58" s="112">
        <v>63</v>
      </c>
      <c r="C58" s="112" t="s">
        <v>335</v>
      </c>
      <c r="D58" s="113" t="s">
        <v>336</v>
      </c>
      <c r="E58" s="114" t="s">
        <v>24</v>
      </c>
      <c r="F58" s="115">
        <v>18029</v>
      </c>
      <c r="G58" s="116" t="s">
        <v>246</v>
      </c>
      <c r="H58" s="116" t="s">
        <v>212</v>
      </c>
      <c r="I58" s="100">
        <v>0.09811342592592592</v>
      </c>
      <c r="J58" s="63">
        <f t="shared" si="1"/>
        <v>0.009189814814814803</v>
      </c>
      <c r="K58" s="63"/>
      <c r="M58" s="191"/>
    </row>
    <row r="59" spans="1:13" s="10" customFormat="1" ht="15" customHeight="1">
      <c r="A59" s="193">
        <v>48</v>
      </c>
      <c r="B59" s="112">
        <v>92</v>
      </c>
      <c r="C59" s="112" t="s">
        <v>314</v>
      </c>
      <c r="D59" s="113" t="s">
        <v>374</v>
      </c>
      <c r="E59" s="114" t="s">
        <v>30</v>
      </c>
      <c r="F59" s="115">
        <v>15733</v>
      </c>
      <c r="G59" s="116" t="s">
        <v>246</v>
      </c>
      <c r="H59" s="116" t="s">
        <v>328</v>
      </c>
      <c r="I59" s="100">
        <v>0.09902777777777778</v>
      </c>
      <c r="J59" s="63">
        <f t="shared" si="1"/>
        <v>0.010104166666666664</v>
      </c>
      <c r="K59" s="63"/>
      <c r="M59" s="191"/>
    </row>
    <row r="60" spans="1:13" s="10" customFormat="1" ht="15" customHeight="1">
      <c r="A60" s="193">
        <v>49</v>
      </c>
      <c r="B60" s="112">
        <v>69</v>
      </c>
      <c r="C60" s="112" t="s">
        <v>346</v>
      </c>
      <c r="D60" s="113" t="s">
        <v>347</v>
      </c>
      <c r="E60" s="114" t="s">
        <v>24</v>
      </c>
      <c r="F60" s="115">
        <v>13022</v>
      </c>
      <c r="G60" s="116" t="s">
        <v>246</v>
      </c>
      <c r="H60" s="116" t="s">
        <v>212</v>
      </c>
      <c r="I60" s="100">
        <v>0.09902777777777778</v>
      </c>
      <c r="J60" s="63">
        <f t="shared" si="1"/>
        <v>0.010104166666666664</v>
      </c>
      <c r="K60" s="63"/>
      <c r="M60" s="191"/>
    </row>
    <row r="61" spans="1:13" s="10" customFormat="1" ht="15" customHeight="1">
      <c r="A61" s="193">
        <v>50</v>
      </c>
      <c r="B61" s="112">
        <v>27</v>
      </c>
      <c r="C61" s="112" t="s">
        <v>298</v>
      </c>
      <c r="D61" s="113" t="s">
        <v>299</v>
      </c>
      <c r="E61" s="114" t="s">
        <v>284</v>
      </c>
      <c r="F61" s="115" t="s">
        <v>300</v>
      </c>
      <c r="G61" s="116" t="s">
        <v>165</v>
      </c>
      <c r="H61" s="116" t="s">
        <v>213</v>
      </c>
      <c r="I61" s="100">
        <v>0.09993055555555556</v>
      </c>
      <c r="J61" s="63">
        <f t="shared" si="1"/>
        <v>0.011006944444444444</v>
      </c>
      <c r="K61" s="63"/>
      <c r="M61" s="191"/>
    </row>
    <row r="62" spans="1:13" s="10" customFormat="1" ht="15" customHeight="1">
      <c r="A62" s="193">
        <v>51</v>
      </c>
      <c r="B62" s="112">
        <v>56</v>
      </c>
      <c r="C62" s="112" t="s">
        <v>189</v>
      </c>
      <c r="D62" s="113" t="s">
        <v>190</v>
      </c>
      <c r="E62" s="114" t="s">
        <v>191</v>
      </c>
      <c r="F62" s="115">
        <v>11073</v>
      </c>
      <c r="G62" s="116" t="s">
        <v>162</v>
      </c>
      <c r="H62" s="116" t="s">
        <v>318</v>
      </c>
      <c r="I62" s="100">
        <v>0.10209490740740741</v>
      </c>
      <c r="J62" s="63">
        <f t="shared" si="1"/>
        <v>0.013171296296296292</v>
      </c>
      <c r="K62" s="63"/>
      <c r="M62" s="191"/>
    </row>
    <row r="63" spans="1:13" s="10" customFormat="1" ht="15" customHeight="1">
      <c r="A63" s="193">
        <v>52</v>
      </c>
      <c r="B63" s="112">
        <v>44</v>
      </c>
      <c r="C63" s="112" t="s">
        <v>173</v>
      </c>
      <c r="D63" s="113" t="s">
        <v>174</v>
      </c>
      <c r="E63" s="114" t="s">
        <v>28</v>
      </c>
      <c r="F63" s="115">
        <v>11093</v>
      </c>
      <c r="G63" s="116" t="s">
        <v>162</v>
      </c>
      <c r="H63" s="116" t="s">
        <v>172</v>
      </c>
      <c r="I63" s="100">
        <v>0.10209490740740741</v>
      </c>
      <c r="J63" s="63">
        <f t="shared" si="1"/>
        <v>0.013171296296296292</v>
      </c>
      <c r="K63" s="63"/>
      <c r="M63" s="42"/>
    </row>
    <row r="64" spans="1:13" s="10" customFormat="1" ht="15" customHeight="1">
      <c r="A64" s="193">
        <v>53</v>
      </c>
      <c r="B64" s="112">
        <v>52</v>
      </c>
      <c r="C64" s="112" t="s">
        <v>319</v>
      </c>
      <c r="D64" s="113" t="s">
        <v>320</v>
      </c>
      <c r="E64" s="114" t="s">
        <v>184</v>
      </c>
      <c r="F64" s="115">
        <v>12575</v>
      </c>
      <c r="G64" s="116" t="s">
        <v>162</v>
      </c>
      <c r="H64" s="116" t="s">
        <v>318</v>
      </c>
      <c r="I64" s="100">
        <v>0.10428240740740741</v>
      </c>
      <c r="J64" s="63">
        <f t="shared" si="1"/>
        <v>0.015358796296296287</v>
      </c>
      <c r="K64" s="63"/>
      <c r="M64" s="42"/>
    </row>
    <row r="65" spans="1:13" s="10" customFormat="1" ht="15" customHeight="1">
      <c r="A65" s="193">
        <v>54</v>
      </c>
      <c r="B65" s="112">
        <v>24</v>
      </c>
      <c r="C65" s="112" t="s">
        <v>290</v>
      </c>
      <c r="D65" s="113" t="s">
        <v>291</v>
      </c>
      <c r="E65" s="114" t="s">
        <v>284</v>
      </c>
      <c r="F65" s="115" t="s">
        <v>292</v>
      </c>
      <c r="G65" s="116" t="s">
        <v>162</v>
      </c>
      <c r="H65" s="116" t="s">
        <v>213</v>
      </c>
      <c r="I65" s="100">
        <v>0.10428240740740741</v>
      </c>
      <c r="J65" s="63">
        <f t="shared" si="1"/>
        <v>0.015358796296296287</v>
      </c>
      <c r="K65" s="63"/>
      <c r="M65" s="42"/>
    </row>
    <row r="66" spans="1:13" s="10" customFormat="1" ht="15" customHeight="1">
      <c r="A66" s="193">
        <v>55</v>
      </c>
      <c r="B66" s="112">
        <v>59</v>
      </c>
      <c r="C66" s="112" t="s">
        <v>329</v>
      </c>
      <c r="D66" s="113" t="s">
        <v>330</v>
      </c>
      <c r="E66" s="114" t="s">
        <v>179</v>
      </c>
      <c r="F66" s="115">
        <v>11859</v>
      </c>
      <c r="G66" s="116" t="s">
        <v>162</v>
      </c>
      <c r="H66" s="116" t="s">
        <v>318</v>
      </c>
      <c r="I66" s="100">
        <v>0.10431712962962963</v>
      </c>
      <c r="J66" s="63">
        <f t="shared" si="1"/>
        <v>0.015393518518518515</v>
      </c>
      <c r="K66" s="63"/>
      <c r="M66" s="191"/>
    </row>
    <row r="67" spans="1:13" s="10" customFormat="1" ht="15" customHeight="1">
      <c r="A67" s="193">
        <v>56</v>
      </c>
      <c r="B67" s="112">
        <v>46</v>
      </c>
      <c r="C67" s="112" t="s">
        <v>312</v>
      </c>
      <c r="D67" s="113" t="s">
        <v>313</v>
      </c>
      <c r="E67" s="114" t="s">
        <v>28</v>
      </c>
      <c r="F67" s="115">
        <v>2103</v>
      </c>
      <c r="G67" s="116" t="s">
        <v>171</v>
      </c>
      <c r="H67" s="116" t="s">
        <v>172</v>
      </c>
      <c r="I67" s="100">
        <v>0.10431712962962963</v>
      </c>
      <c r="J67" s="63">
        <f t="shared" si="1"/>
        <v>0.015393518518518515</v>
      </c>
      <c r="K67" s="63"/>
      <c r="M67" s="191"/>
    </row>
    <row r="68" spans="1:13" s="10" customFormat="1" ht="15" customHeight="1">
      <c r="A68" s="193">
        <v>57</v>
      </c>
      <c r="B68" s="112">
        <v>82</v>
      </c>
      <c r="C68" s="112" t="s">
        <v>367</v>
      </c>
      <c r="D68" s="113" t="s">
        <v>368</v>
      </c>
      <c r="E68" s="114" t="s">
        <v>29</v>
      </c>
      <c r="F68" s="115">
        <v>18248</v>
      </c>
      <c r="G68" s="116" t="s">
        <v>246</v>
      </c>
      <c r="H68" s="116" t="s">
        <v>324</v>
      </c>
      <c r="I68" s="100">
        <v>0.10431712962962963</v>
      </c>
      <c r="J68" s="63">
        <f t="shared" si="1"/>
        <v>0.015393518518518515</v>
      </c>
      <c r="K68" s="63"/>
      <c r="M68" s="191"/>
    </row>
    <row r="69" spans="1:13" s="10" customFormat="1" ht="15" customHeight="1">
      <c r="A69" s="193">
        <v>58</v>
      </c>
      <c r="B69" s="112">
        <v>45</v>
      </c>
      <c r="C69" s="112" t="s">
        <v>175</v>
      </c>
      <c r="D69" s="113" t="s">
        <v>176</v>
      </c>
      <c r="E69" s="114" t="s">
        <v>28</v>
      </c>
      <c r="F69" s="115">
        <v>18866</v>
      </c>
      <c r="G69" s="116" t="s">
        <v>162</v>
      </c>
      <c r="H69" s="116" t="s">
        <v>172</v>
      </c>
      <c r="I69" s="100">
        <v>0.10461805555555555</v>
      </c>
      <c r="J69" s="63">
        <f t="shared" si="1"/>
        <v>0.015694444444444428</v>
      </c>
      <c r="K69" s="63"/>
      <c r="M69" s="191"/>
    </row>
    <row r="70" spans="1:13" s="10" customFormat="1" ht="15" customHeight="1">
      <c r="A70" s="193">
        <v>59</v>
      </c>
      <c r="B70" s="112">
        <v>67</v>
      </c>
      <c r="C70" s="112" t="s">
        <v>341</v>
      </c>
      <c r="D70" s="113" t="s">
        <v>342</v>
      </c>
      <c r="E70" s="114" t="s">
        <v>24</v>
      </c>
      <c r="F70" s="115">
        <v>7823</v>
      </c>
      <c r="G70" s="116" t="s">
        <v>165</v>
      </c>
      <c r="H70" s="116" t="s">
        <v>212</v>
      </c>
      <c r="I70" s="100">
        <v>0.10489583333333334</v>
      </c>
      <c r="J70" s="63">
        <f t="shared" si="1"/>
        <v>0.01597222222222222</v>
      </c>
      <c r="K70" s="63"/>
      <c r="M70" s="191"/>
    </row>
    <row r="71" spans="1:13" s="10" customFormat="1" ht="15" customHeight="1">
      <c r="A71" s="193">
        <v>60</v>
      </c>
      <c r="B71" s="112">
        <v>62</v>
      </c>
      <c r="C71" s="112" t="s">
        <v>333</v>
      </c>
      <c r="D71" s="113" t="s">
        <v>334</v>
      </c>
      <c r="E71" s="114" t="s">
        <v>24</v>
      </c>
      <c r="F71" s="115">
        <v>7131</v>
      </c>
      <c r="G71" s="116" t="s">
        <v>165</v>
      </c>
      <c r="H71" s="116" t="s">
        <v>212</v>
      </c>
      <c r="I71" s="100">
        <v>0.10510416666666667</v>
      </c>
      <c r="J71" s="63">
        <f t="shared" si="1"/>
        <v>0.016180555555555545</v>
      </c>
      <c r="K71" s="63"/>
      <c r="M71" s="191"/>
    </row>
    <row r="72" spans="1:13" s="10" customFormat="1" ht="15" customHeight="1">
      <c r="A72" s="193">
        <v>61</v>
      </c>
      <c r="B72" s="112">
        <v>68</v>
      </c>
      <c r="C72" s="112" t="s">
        <v>343</v>
      </c>
      <c r="D72" s="113" t="s">
        <v>344</v>
      </c>
      <c r="E72" s="114" t="s">
        <v>345</v>
      </c>
      <c r="F72" s="115">
        <v>9637</v>
      </c>
      <c r="G72" s="116" t="s">
        <v>246</v>
      </c>
      <c r="H72" s="116" t="s">
        <v>212</v>
      </c>
      <c r="I72" s="100">
        <v>0.10510416666666667</v>
      </c>
      <c r="J72" s="63">
        <f t="shared" si="1"/>
        <v>0.016180555555555545</v>
      </c>
      <c r="K72" s="63"/>
      <c r="M72" s="191"/>
    </row>
    <row r="73" spans="1:13" s="10" customFormat="1" ht="15" customHeight="1">
      <c r="A73" s="193">
        <v>62</v>
      </c>
      <c r="B73" s="112">
        <v>5</v>
      </c>
      <c r="C73" s="112" t="s">
        <v>250</v>
      </c>
      <c r="D73" s="113" t="s">
        <v>251</v>
      </c>
      <c r="E73" s="114" t="s">
        <v>252</v>
      </c>
      <c r="F73" s="115" t="s">
        <v>253</v>
      </c>
      <c r="G73" s="116" t="s">
        <v>246</v>
      </c>
      <c r="H73" s="116" t="s">
        <v>211</v>
      </c>
      <c r="I73" s="100">
        <v>0.10527777777777779</v>
      </c>
      <c r="J73" s="63">
        <f t="shared" si="1"/>
        <v>0.01635416666666667</v>
      </c>
      <c r="K73" s="63"/>
      <c r="M73" s="191"/>
    </row>
    <row r="74" spans="1:13" s="10" customFormat="1" ht="15" customHeight="1">
      <c r="A74" s="193">
        <v>63</v>
      </c>
      <c r="B74" s="112">
        <v>55</v>
      </c>
      <c r="C74" s="112" t="s">
        <v>321</v>
      </c>
      <c r="D74" s="113" t="s">
        <v>322</v>
      </c>
      <c r="E74" s="114" t="s">
        <v>323</v>
      </c>
      <c r="F74" s="115">
        <v>11522</v>
      </c>
      <c r="G74" s="116" t="s">
        <v>171</v>
      </c>
      <c r="H74" s="116" t="s">
        <v>324</v>
      </c>
      <c r="I74" s="100">
        <v>0.10431712962962963</v>
      </c>
      <c r="J74" s="63">
        <f t="shared" si="1"/>
        <v>0.015393518518518515</v>
      </c>
      <c r="K74" s="63"/>
      <c r="M74" s="191"/>
    </row>
    <row r="75" spans="1:13" s="10" customFormat="1" ht="15" customHeight="1">
      <c r="A75" s="193">
        <v>64</v>
      </c>
      <c r="B75" s="112">
        <v>91</v>
      </c>
      <c r="C75" s="112" t="s">
        <v>371</v>
      </c>
      <c r="D75" s="113" t="s">
        <v>372</v>
      </c>
      <c r="E75" s="114" t="s">
        <v>373</v>
      </c>
      <c r="F75" s="115">
        <v>14355</v>
      </c>
      <c r="G75" s="116" t="s">
        <v>246</v>
      </c>
      <c r="H75" s="116" t="s">
        <v>328</v>
      </c>
      <c r="I75" s="100">
        <v>0.10686342592592592</v>
      </c>
      <c r="J75" s="63">
        <f t="shared" si="1"/>
        <v>0.017939814814814797</v>
      </c>
      <c r="K75" s="63"/>
      <c r="M75" s="191"/>
    </row>
    <row r="76" spans="1:13" s="10" customFormat="1" ht="15" customHeight="1">
      <c r="A76" s="182"/>
      <c r="B76" s="112">
        <v>75</v>
      </c>
      <c r="C76" s="112" t="s">
        <v>358</v>
      </c>
      <c r="D76" s="113" t="s">
        <v>359</v>
      </c>
      <c r="E76" s="114" t="s">
        <v>22</v>
      </c>
      <c r="F76" s="115">
        <v>10234</v>
      </c>
      <c r="G76" s="116" t="s">
        <v>246</v>
      </c>
      <c r="H76" s="116" t="s">
        <v>351</v>
      </c>
      <c r="I76" s="100" t="s">
        <v>40</v>
      </c>
      <c r="J76" s="63"/>
      <c r="K76" s="63"/>
      <c r="M76" s="191"/>
    </row>
    <row r="77" spans="1:21" s="189" customFormat="1" ht="15">
      <c r="A77" s="190"/>
      <c r="B77" s="190" t="s">
        <v>458</v>
      </c>
      <c r="C77" s="93"/>
      <c r="D77" s="190"/>
      <c r="E77" s="190"/>
      <c r="F77" s="190"/>
      <c r="G77" s="190"/>
      <c r="H77" s="190"/>
      <c r="I77" s="190"/>
      <c r="J77" s="190"/>
      <c r="K77" s="190"/>
      <c r="M77"/>
      <c r="N77"/>
      <c r="O77"/>
      <c r="P77"/>
      <c r="Q77"/>
      <c r="R77"/>
      <c r="S77"/>
      <c r="T77"/>
      <c r="U77"/>
    </row>
    <row r="78" s="10" customFormat="1" ht="12.75">
      <c r="M78"/>
    </row>
    <row r="79" spans="2:13" s="10" customFormat="1" ht="12.75">
      <c r="B79" s="20"/>
      <c r="C79" s="19"/>
      <c r="M79"/>
    </row>
    <row r="80" spans="2:13" s="10" customFormat="1" ht="12.75">
      <c r="B80" s="20"/>
      <c r="C80" s="19"/>
      <c r="M80"/>
    </row>
    <row r="81" spans="2:13" s="10" customFormat="1" ht="12.75">
      <c r="B81" s="72" t="s">
        <v>439</v>
      </c>
      <c r="C81" s="19"/>
      <c r="M81"/>
    </row>
    <row r="82" spans="2:13" s="10" customFormat="1" ht="12.75">
      <c r="B82" s="20"/>
      <c r="C82" s="19"/>
      <c r="M82"/>
    </row>
    <row r="83" spans="2:13" s="10" customFormat="1" ht="12.75">
      <c r="B83" s="20"/>
      <c r="C83" s="66" t="s">
        <v>468</v>
      </c>
      <c r="M83"/>
    </row>
    <row r="84" spans="2:13" s="10" customFormat="1" ht="12.75">
      <c r="B84" s="20"/>
      <c r="C84" s="66" t="s">
        <v>469</v>
      </c>
      <c r="M84"/>
    </row>
    <row r="85" spans="2:13" s="10" customFormat="1" ht="12.75">
      <c r="B85" s="20"/>
      <c r="C85" s="19"/>
      <c r="M85"/>
    </row>
    <row r="86" spans="2:13" s="10" customFormat="1" ht="12.75">
      <c r="B86" s="20"/>
      <c r="C86" s="19"/>
      <c r="M86"/>
    </row>
    <row r="87" spans="2:13" s="10" customFormat="1" ht="12.75">
      <c r="B87" s="20"/>
      <c r="C87" s="19"/>
      <c r="M87"/>
    </row>
    <row r="88" spans="2:13" s="10" customFormat="1" ht="12.75">
      <c r="B88" s="20"/>
      <c r="C88" s="19"/>
      <c r="M88"/>
    </row>
    <row r="89" spans="2:13" s="10" customFormat="1" ht="12.75">
      <c r="B89" s="20"/>
      <c r="C89" s="19"/>
      <c r="M89"/>
    </row>
    <row r="90" spans="2:13" s="10" customFormat="1" ht="12.75">
      <c r="B90" s="20"/>
      <c r="C90" s="19"/>
      <c r="M90"/>
    </row>
    <row r="91" spans="2:13" s="10" customFormat="1" ht="12.75">
      <c r="B91" s="20"/>
      <c r="C91" s="19"/>
      <c r="M91"/>
    </row>
    <row r="92" spans="2:13" s="10" customFormat="1" ht="12.75">
      <c r="B92" s="20"/>
      <c r="C92" s="19"/>
      <c r="M92"/>
    </row>
    <row r="93" spans="2:13" s="10" customFormat="1" ht="12.75">
      <c r="B93" s="20"/>
      <c r="C93" s="19"/>
      <c r="M93"/>
    </row>
    <row r="94" spans="2:13" s="10" customFormat="1" ht="12.75">
      <c r="B94" s="20"/>
      <c r="C94" s="19"/>
      <c r="M94"/>
    </row>
    <row r="95" spans="2:13" s="10" customFormat="1" ht="12.75">
      <c r="B95" s="20"/>
      <c r="C95" s="19"/>
      <c r="M95"/>
    </row>
    <row r="96" spans="2:13" s="10" customFormat="1" ht="12.75">
      <c r="B96" s="20"/>
      <c r="C96" s="19"/>
      <c r="M96"/>
    </row>
    <row r="97" spans="2:13" s="10" customFormat="1" ht="12.75">
      <c r="B97" s="20"/>
      <c r="C97" s="19"/>
      <c r="M97"/>
    </row>
    <row r="98" spans="2:13" s="10" customFormat="1" ht="12.75">
      <c r="B98" s="20"/>
      <c r="C98" s="19"/>
      <c r="M98"/>
    </row>
    <row r="99" spans="2:13" s="10" customFormat="1" ht="12.75">
      <c r="B99" s="20"/>
      <c r="C99" s="19"/>
      <c r="M99"/>
    </row>
    <row r="100" spans="2:13" s="10" customFormat="1" ht="12.75">
      <c r="B100" s="20"/>
      <c r="C100" s="19"/>
      <c r="M100"/>
    </row>
    <row r="101" spans="2:13" s="10" customFormat="1" ht="12.75">
      <c r="B101" s="20"/>
      <c r="C101" s="19"/>
      <c r="M101"/>
    </row>
    <row r="102" spans="2:13" s="10" customFormat="1" ht="12.75">
      <c r="B102" s="20"/>
      <c r="C102" s="19"/>
      <c r="M102"/>
    </row>
    <row r="103" spans="2:13" s="10" customFormat="1" ht="12.75">
      <c r="B103" s="20"/>
      <c r="C103" s="19"/>
      <c r="M103"/>
    </row>
    <row r="104" spans="2:13" s="10" customFormat="1" ht="12.75">
      <c r="B104" s="20"/>
      <c r="C104" s="19"/>
      <c r="M104"/>
    </row>
    <row r="105" spans="2:13" s="10" customFormat="1" ht="12.75">
      <c r="B105" s="20"/>
      <c r="C105" s="19"/>
      <c r="M105"/>
    </row>
    <row r="106" spans="2:13" s="10" customFormat="1" ht="12.75">
      <c r="B106" s="20"/>
      <c r="C106" s="19"/>
      <c r="M106"/>
    </row>
    <row r="107" spans="2:13" s="10" customFormat="1" ht="12.75">
      <c r="B107" s="20"/>
      <c r="C107" s="19"/>
      <c r="M107"/>
    </row>
    <row r="108" spans="2:13" s="10" customFormat="1" ht="12.75">
      <c r="B108" s="20"/>
      <c r="C108" s="19"/>
      <c r="M108"/>
    </row>
    <row r="109" spans="2:13" s="10" customFormat="1" ht="12.75">
      <c r="B109" s="20"/>
      <c r="C109" s="19"/>
      <c r="M109"/>
    </row>
    <row r="110" spans="2:13" s="10" customFormat="1" ht="12.75">
      <c r="B110" s="20"/>
      <c r="C110" s="19"/>
      <c r="M110"/>
    </row>
    <row r="111" spans="2:13" s="10" customFormat="1" ht="12.75">
      <c r="B111" s="20"/>
      <c r="C111" s="19"/>
      <c r="M111"/>
    </row>
    <row r="112" spans="2:13" s="10" customFormat="1" ht="12.75">
      <c r="B112" s="20"/>
      <c r="C112" s="19"/>
      <c r="M112"/>
    </row>
    <row r="113" spans="2:13" s="10" customFormat="1" ht="12.75">
      <c r="B113" s="20"/>
      <c r="C113" s="19"/>
      <c r="M113"/>
    </row>
    <row r="114" spans="2:13" s="10" customFormat="1" ht="12.75">
      <c r="B114" s="20"/>
      <c r="C114" s="19"/>
      <c r="M114"/>
    </row>
    <row r="115" spans="2:13" s="10" customFormat="1" ht="12.75">
      <c r="B115" s="20"/>
      <c r="C115" s="19"/>
      <c r="M115"/>
    </row>
    <row r="116" spans="2:13" s="10" customFormat="1" ht="12.75">
      <c r="B116" s="20"/>
      <c r="C116" s="19"/>
      <c r="M116"/>
    </row>
    <row r="117" spans="2:13" s="10" customFormat="1" ht="12.75">
      <c r="B117" s="20"/>
      <c r="C117" s="19"/>
      <c r="M117"/>
    </row>
    <row r="118" spans="2:13" s="10" customFormat="1" ht="12.75">
      <c r="B118" s="20"/>
      <c r="C118" s="189"/>
      <c r="M118"/>
    </row>
    <row r="119" spans="2:13" s="10" customFormat="1" ht="12.75">
      <c r="B119" s="20"/>
      <c r="C119" s="19"/>
      <c r="M119"/>
    </row>
    <row r="120" s="10" customFormat="1" ht="12.75">
      <c r="M120"/>
    </row>
    <row r="121" s="10" customFormat="1" ht="12.75">
      <c r="M121"/>
    </row>
    <row r="122" s="10" customFormat="1" ht="12.75">
      <c r="M122"/>
    </row>
    <row r="123" s="10" customFormat="1" ht="12.75">
      <c r="M123"/>
    </row>
    <row r="124" s="10" customFormat="1" ht="12.75">
      <c r="M124"/>
    </row>
    <row r="125" s="10" customFormat="1" ht="12.75">
      <c r="M125"/>
    </row>
    <row r="126" s="10" customFormat="1" ht="12.75">
      <c r="M126"/>
    </row>
    <row r="127" s="10" customFormat="1" ht="12.75">
      <c r="M127"/>
    </row>
    <row r="128" s="10" customFormat="1" ht="12.75">
      <c r="M128"/>
    </row>
    <row r="129" s="10" customFormat="1" ht="12.75">
      <c r="M129"/>
    </row>
    <row r="130" s="10" customFormat="1" ht="12.75">
      <c r="M130"/>
    </row>
    <row r="131" s="10" customFormat="1" ht="12.75">
      <c r="M131"/>
    </row>
    <row r="132" s="10" customFormat="1" ht="12.75">
      <c r="M132"/>
    </row>
    <row r="133" s="10" customFormat="1" ht="12.75">
      <c r="M133"/>
    </row>
    <row r="134" s="10" customFormat="1" ht="12.75">
      <c r="M134"/>
    </row>
    <row r="135" s="10" customFormat="1" ht="12.75">
      <c r="M135"/>
    </row>
    <row r="136" s="10" customFormat="1" ht="12.75">
      <c r="M136"/>
    </row>
    <row r="137" s="10" customFormat="1" ht="12.75">
      <c r="M137"/>
    </row>
    <row r="138" s="10" customFormat="1" ht="12.75">
      <c r="M138"/>
    </row>
    <row r="139" s="10" customFormat="1" ht="12.75">
      <c r="M139"/>
    </row>
    <row r="140" s="10" customFormat="1" ht="12.75">
      <c r="M140"/>
    </row>
    <row r="141" s="10" customFormat="1" ht="12.75">
      <c r="M141"/>
    </row>
    <row r="142" s="10" customFormat="1" ht="12.75">
      <c r="M142"/>
    </row>
    <row r="143" s="10" customFormat="1" ht="12.75">
      <c r="M143"/>
    </row>
    <row r="144" s="10" customFormat="1" ht="12.75">
      <c r="M144"/>
    </row>
    <row r="146" spans="1:11" ht="6" customHeight="1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</row>
    <row r="147" spans="1:11" ht="12.75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5"/>
      <c r="D150" s="4"/>
      <c r="E150" s="4"/>
      <c r="F150" s="4"/>
      <c r="G150" s="4"/>
      <c r="H150" s="4"/>
      <c r="I150" s="4"/>
      <c r="J150" s="4"/>
      <c r="K150" s="4"/>
    </row>
    <row r="151" spans="1:11" s="61" customFormat="1" ht="12.75">
      <c r="A151" s="59"/>
      <c r="B151" s="59"/>
      <c r="C151" s="60"/>
      <c r="D151" s="59"/>
      <c r="E151" s="59"/>
      <c r="F151" s="59"/>
      <c r="G151" s="59"/>
      <c r="H151" s="59"/>
      <c r="I151" s="59"/>
      <c r="J151" s="59"/>
      <c r="K151" s="59"/>
    </row>
    <row r="152" spans="1:11" s="61" customFormat="1" ht="12.75">
      <c r="A152" s="59"/>
      <c r="B152" s="59"/>
      <c r="C152" s="60"/>
      <c r="D152" s="59"/>
      <c r="E152" s="59"/>
      <c r="F152" s="59"/>
      <c r="G152" s="59"/>
      <c r="H152" s="59"/>
      <c r="I152" s="59"/>
      <c r="J152" s="59"/>
      <c r="K152" s="59"/>
    </row>
    <row r="153" spans="1:11" s="61" customFormat="1" ht="12.75">
      <c r="A153" s="59"/>
      <c r="B153" s="59"/>
      <c r="C153" s="60"/>
      <c r="D153" s="59"/>
      <c r="E153" s="59"/>
      <c r="F153" s="59"/>
      <c r="G153" s="59"/>
      <c r="H153" s="59"/>
      <c r="I153" s="59"/>
      <c r="J153" s="59"/>
      <c r="K153" s="59"/>
    </row>
    <row r="154" spans="1:11" s="61" customFormat="1" ht="12.75">
      <c r="A154" s="59"/>
      <c r="B154" s="59"/>
      <c r="C154" s="60"/>
      <c r="D154" s="59"/>
      <c r="E154" s="59"/>
      <c r="F154" s="59"/>
      <c r="G154" s="59"/>
      <c r="H154" s="59"/>
      <c r="I154" s="59"/>
      <c r="J154" s="59"/>
      <c r="K154" s="59"/>
    </row>
    <row r="155" spans="1:11" s="61" customFormat="1" ht="12.75">
      <c r="A155" s="59"/>
      <c r="B155" s="59"/>
      <c r="C155" s="60"/>
      <c r="D155" s="59"/>
      <c r="E155" s="59"/>
      <c r="F155" s="59"/>
      <c r="G155" s="59"/>
      <c r="H155" s="59"/>
      <c r="I155" s="59"/>
      <c r="J155" s="59"/>
      <c r="K155" s="59"/>
    </row>
    <row r="156" spans="1:11" s="61" customFormat="1" ht="12.75">
      <c r="A156" s="59"/>
      <c r="B156" s="59"/>
      <c r="C156" s="60"/>
      <c r="D156" s="59"/>
      <c r="E156" s="59"/>
      <c r="F156" s="59"/>
      <c r="G156" s="59"/>
      <c r="H156" s="59"/>
      <c r="I156" s="59"/>
      <c r="J156" s="59"/>
      <c r="K156" s="59"/>
    </row>
    <row r="157" spans="1:11" s="61" customFormat="1" ht="12.75">
      <c r="A157" s="59"/>
      <c r="B157" s="59"/>
      <c r="C157" s="60"/>
      <c r="D157" s="59"/>
      <c r="E157" s="59"/>
      <c r="F157" s="59"/>
      <c r="G157" s="59"/>
      <c r="H157" s="59"/>
      <c r="I157" s="59"/>
      <c r="J157" s="59"/>
      <c r="K157" s="59"/>
    </row>
    <row r="158" spans="1:11" ht="12.75">
      <c r="A158" s="4"/>
      <c r="B158" s="4"/>
      <c r="C158" s="5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5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5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5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5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5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5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5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5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5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5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5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5"/>
      <c r="D170" s="4"/>
      <c r="E170" s="4"/>
      <c r="F170" s="4"/>
      <c r="G170" s="4"/>
      <c r="H170" s="4"/>
      <c r="I170" s="4"/>
      <c r="J170" s="4"/>
      <c r="K170" s="4"/>
    </row>
    <row r="171" spans="1:11" ht="6" customHeight="1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</row>
    <row r="172" spans="1:11" ht="11.25" customHeight="1">
      <c r="A172" s="195" t="s">
        <v>19</v>
      </c>
      <c r="B172" s="195"/>
      <c r="C172" s="195"/>
      <c r="D172" s="195"/>
      <c r="E172" s="195"/>
      <c r="F172" s="195"/>
      <c r="G172" s="195"/>
      <c r="H172" s="195"/>
      <c r="I172" s="195"/>
      <c r="J172" s="195"/>
      <c r="K172" s="195"/>
    </row>
  </sheetData>
  <sheetProtection/>
  <mergeCells count="7">
    <mergeCell ref="A172:K172"/>
    <mergeCell ref="A1:K1"/>
    <mergeCell ref="A2:K2"/>
    <mergeCell ref="E3:G3"/>
    <mergeCell ref="A5:K5"/>
    <mergeCell ref="A10:K10"/>
    <mergeCell ref="F11:K11"/>
  </mergeCells>
  <printOptions/>
  <pageMargins left="0.5905511811023623" right="0.31496062992125984" top="0.31496062992125984" bottom="0.5118110236220472" header="0.2362204724409449" footer="0.1968503937007874"/>
  <pageSetup horizontalDpi="600" verticalDpi="600" orientation="portrait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64"/>
  <sheetViews>
    <sheetView zoomScale="90" zoomScaleNormal="90" zoomScalePageLayoutView="0" workbookViewId="0" topLeftCell="A1">
      <selection activeCell="A1" sqref="A1:J1"/>
    </sheetView>
  </sheetViews>
  <sheetFormatPr defaultColWidth="9.140625" defaultRowHeight="12.75"/>
  <cols>
    <col min="1" max="1" width="4.8515625" style="16" customWidth="1"/>
    <col min="2" max="2" width="5.7109375" style="16" customWidth="1"/>
    <col min="3" max="3" width="15.57421875" style="1" customWidth="1"/>
    <col min="4" max="4" width="24.421875" style="16" bestFit="1" customWidth="1"/>
    <col min="5" max="5" width="35.140625" style="16" customWidth="1"/>
    <col min="6" max="6" width="15.140625" style="16" customWidth="1"/>
    <col min="7" max="7" width="8.7109375" style="16" bestFit="1" customWidth="1"/>
    <col min="8" max="8" width="8.00390625" style="16" bestFit="1" customWidth="1"/>
    <col min="9" max="9" width="10.421875" style="16" customWidth="1"/>
    <col min="10" max="10" width="13.421875" style="16" customWidth="1"/>
    <col min="11" max="12" width="1.8515625" style="0" customWidth="1"/>
    <col min="13" max="13" width="4.7109375" style="0" hidden="1" customWidth="1"/>
    <col min="14" max="14" width="4.140625" style="0" hidden="1" customWidth="1"/>
    <col min="15" max="15" width="9.8515625" style="0" hidden="1" customWidth="1"/>
    <col min="16" max="16" width="7.140625" style="0" hidden="1" customWidth="1"/>
    <col min="17" max="17" width="4.7109375" style="0" hidden="1" customWidth="1"/>
    <col min="18" max="18" width="4.140625" style="0" hidden="1" customWidth="1"/>
    <col min="19" max="19" width="9.7109375" style="0" hidden="1" customWidth="1"/>
    <col min="20" max="20" width="7.140625" style="0" hidden="1" customWidth="1"/>
    <col min="21" max="21" width="4.7109375" style="0" hidden="1" customWidth="1"/>
    <col min="22" max="22" width="4.140625" style="0" hidden="1" customWidth="1"/>
    <col min="23" max="23" width="9.8515625" style="0" hidden="1" customWidth="1"/>
    <col min="24" max="24" width="7.140625" style="0" hidden="1" customWidth="1"/>
    <col min="25" max="25" width="4.7109375" style="0" hidden="1" customWidth="1"/>
    <col min="26" max="26" width="4.421875" style="0" hidden="1" customWidth="1"/>
    <col min="27" max="27" width="9.7109375" style="0" hidden="1" customWidth="1"/>
    <col min="28" max="28" width="7.140625" style="0" hidden="1" customWidth="1"/>
    <col min="29" max="29" width="11.140625" style="0" hidden="1" customWidth="1"/>
    <col min="30" max="30" width="9.140625" style="0" hidden="1" customWidth="1"/>
    <col min="31" max="32" width="9.140625" style="0" customWidth="1"/>
  </cols>
  <sheetData>
    <row r="1" spans="1:12" ht="26.25">
      <c r="A1" s="196" t="str">
        <f>CTRL!B7</f>
        <v>R E G I O N E M   O R L I C K A   L A N Š K R O U N   2 0 1 2</v>
      </c>
      <c r="B1" s="196"/>
      <c r="C1" s="196"/>
      <c r="D1" s="196"/>
      <c r="E1" s="196"/>
      <c r="F1" s="196"/>
      <c r="G1" s="196"/>
      <c r="H1" s="196"/>
      <c r="I1" s="196"/>
      <c r="J1" s="196"/>
      <c r="K1" s="27"/>
      <c r="L1" s="26"/>
    </row>
    <row r="2" spans="1:12" ht="21">
      <c r="A2" s="198" t="str">
        <f>CTRL!B8</f>
        <v>26. ročník mezinárodního cyklistického závodu juniorů / 26th annual of international cycling race of juniors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6"/>
    </row>
    <row r="3" spans="4:12" ht="15.75" customHeight="1">
      <c r="D3" s="204" t="s">
        <v>156</v>
      </c>
      <c r="E3" s="204"/>
      <c r="F3" s="204"/>
      <c r="G3" s="204"/>
      <c r="H3" s="204"/>
      <c r="J3" s="2" t="s">
        <v>227</v>
      </c>
      <c r="L3" s="16"/>
    </row>
    <row r="4" spans="1:12" ht="12.75">
      <c r="A4" s="46" t="s">
        <v>412</v>
      </c>
      <c r="J4" s="84" t="s">
        <v>205</v>
      </c>
      <c r="L4" s="16"/>
    </row>
    <row r="5" spans="1:10" ht="21">
      <c r="A5" s="200" t="s">
        <v>108</v>
      </c>
      <c r="B5" s="197"/>
      <c r="C5" s="197"/>
      <c r="D5" s="197"/>
      <c r="E5" s="197"/>
      <c r="F5" s="197"/>
      <c r="G5" s="197"/>
      <c r="H5" s="197"/>
      <c r="I5" s="197"/>
      <c r="J5" s="197"/>
    </row>
    <row r="6" ht="9" customHeight="1"/>
    <row r="7" spans="1:10" ht="12.75">
      <c r="A7" s="96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6" t="s">
        <v>5</v>
      </c>
      <c r="G7" s="96" t="s">
        <v>25</v>
      </c>
      <c r="H7" s="96" t="s">
        <v>16</v>
      </c>
      <c r="I7" s="96" t="s">
        <v>6</v>
      </c>
      <c r="J7" s="96" t="s">
        <v>7</v>
      </c>
    </row>
    <row r="8" spans="1:10" ht="12.75">
      <c r="A8" s="97" t="s">
        <v>8</v>
      </c>
      <c r="B8" s="97" t="s">
        <v>9</v>
      </c>
      <c r="C8" s="97" t="s">
        <v>10</v>
      </c>
      <c r="D8" s="97" t="s">
        <v>11</v>
      </c>
      <c r="E8" s="97" t="s">
        <v>23</v>
      </c>
      <c r="F8" s="97" t="s">
        <v>12</v>
      </c>
      <c r="G8" s="97" t="s">
        <v>26</v>
      </c>
      <c r="H8" s="97" t="s">
        <v>15</v>
      </c>
      <c r="I8" s="97" t="s">
        <v>13</v>
      </c>
      <c r="J8" s="97" t="s">
        <v>14</v>
      </c>
    </row>
    <row r="9" ht="13.5" thickBot="1"/>
    <row r="10" spans="1:29" ht="15">
      <c r="A10" s="201" t="s">
        <v>107</v>
      </c>
      <c r="B10" s="201"/>
      <c r="C10" s="201"/>
      <c r="D10" s="201"/>
      <c r="E10" s="201"/>
      <c r="F10" s="201"/>
      <c r="G10" s="201"/>
      <c r="H10" s="201"/>
      <c r="I10" s="201"/>
      <c r="J10" s="201"/>
      <c r="M10" s="207" t="s">
        <v>106</v>
      </c>
      <c r="N10" s="207"/>
      <c r="O10" s="207"/>
      <c r="P10" s="207"/>
      <c r="Q10" s="206" t="s">
        <v>105</v>
      </c>
      <c r="R10" s="206"/>
      <c r="S10" s="206"/>
      <c r="T10" s="206"/>
      <c r="U10" s="207" t="s">
        <v>104</v>
      </c>
      <c r="V10" s="207"/>
      <c r="W10" s="207"/>
      <c r="X10" s="207"/>
      <c r="Y10" s="206" t="s">
        <v>103</v>
      </c>
      <c r="Z10" s="206"/>
      <c r="AA10" s="206"/>
      <c r="AB10" s="206"/>
      <c r="AC10" s="25" t="s">
        <v>102</v>
      </c>
    </row>
    <row r="11" spans="1:10" ht="15">
      <c r="A11" s="137" t="str">
        <f>"Délka / Distance:  "&amp;CTRL!B6&amp;" km"</f>
        <v>Délka / Distance:  272 km</v>
      </c>
      <c r="B11" s="110"/>
      <c r="C11" s="111"/>
      <c r="D11" s="111"/>
      <c r="E11" s="202" t="s">
        <v>20</v>
      </c>
      <c r="F11" s="203"/>
      <c r="G11" s="203"/>
      <c r="H11" s="203"/>
      <c r="I11" s="203"/>
      <c r="J11" s="203"/>
    </row>
    <row r="12" spans="1:28" ht="15">
      <c r="A12" s="94" t="s">
        <v>101</v>
      </c>
      <c r="B12" s="87">
        <v>4</v>
      </c>
      <c r="C12" s="87" t="s">
        <v>247</v>
      </c>
      <c r="D12" s="88" t="s">
        <v>248</v>
      </c>
      <c r="E12" s="89" t="s">
        <v>210</v>
      </c>
      <c r="F12" s="90" t="s">
        <v>249</v>
      </c>
      <c r="G12" s="91" t="s">
        <v>246</v>
      </c>
      <c r="H12" s="91" t="s">
        <v>211</v>
      </c>
      <c r="I12" s="117">
        <f aca="true" t="shared" si="0" ref="I12:I43">(O12+S12+W12+AA12+AC12)-(P12+T12+X12+AB12)</f>
        <v>0.07738425925925926</v>
      </c>
      <c r="J12" s="63">
        <f aca="true" t="shared" si="1" ref="J12:J43">I12-$I$12</f>
        <v>0</v>
      </c>
      <c r="M12" s="6">
        <v>2</v>
      </c>
      <c r="N12" s="7">
        <v>4</v>
      </c>
      <c r="O12" s="100">
        <v>0.07752314814814815</v>
      </c>
      <c r="P12" s="63">
        <v>0.0001388888888888889</v>
      </c>
      <c r="Q12" s="22"/>
      <c r="R12" s="21"/>
      <c r="S12" s="23"/>
      <c r="T12" s="12"/>
      <c r="U12" s="6"/>
      <c r="V12" s="7"/>
      <c r="W12" s="8"/>
      <c r="X12" s="12"/>
      <c r="Y12" s="6"/>
      <c r="Z12" s="7"/>
      <c r="AA12" s="8"/>
      <c r="AB12" s="9"/>
    </row>
    <row r="13" spans="1:28" ht="15">
      <c r="A13" s="94" t="s">
        <v>78</v>
      </c>
      <c r="B13" s="87">
        <v>3</v>
      </c>
      <c r="C13" s="87" t="s">
        <v>243</v>
      </c>
      <c r="D13" s="88" t="s">
        <v>244</v>
      </c>
      <c r="E13" s="89" t="s">
        <v>210</v>
      </c>
      <c r="F13" s="90" t="s">
        <v>245</v>
      </c>
      <c r="G13" s="91" t="s">
        <v>246</v>
      </c>
      <c r="H13" s="91" t="s">
        <v>211</v>
      </c>
      <c r="I13" s="117">
        <f t="shared" si="0"/>
        <v>0.07740740740740741</v>
      </c>
      <c r="J13" s="63">
        <f t="shared" si="1"/>
        <v>2.314814814814714E-05</v>
      </c>
      <c r="M13" s="6">
        <v>1</v>
      </c>
      <c r="N13" s="7">
        <v>3</v>
      </c>
      <c r="O13" s="100">
        <v>0.07752314814814815</v>
      </c>
      <c r="P13" s="63">
        <v>0.00011574074074074073</v>
      </c>
      <c r="Q13" s="22"/>
      <c r="R13" s="21"/>
      <c r="S13" s="23"/>
      <c r="T13" s="12"/>
      <c r="U13" s="6"/>
      <c r="V13" s="7"/>
      <c r="W13" s="8"/>
      <c r="X13" s="12"/>
      <c r="Y13" s="6"/>
      <c r="Z13" s="7"/>
      <c r="AA13" s="8"/>
      <c r="AB13" s="9"/>
    </row>
    <row r="14" spans="1:28" ht="15">
      <c r="A14" s="94" t="s">
        <v>96</v>
      </c>
      <c r="B14" s="87">
        <v>25</v>
      </c>
      <c r="C14" s="87" t="s">
        <v>293</v>
      </c>
      <c r="D14" s="88" t="s">
        <v>294</v>
      </c>
      <c r="E14" s="89" t="s">
        <v>284</v>
      </c>
      <c r="F14" s="90" t="s">
        <v>295</v>
      </c>
      <c r="G14" s="91" t="s">
        <v>246</v>
      </c>
      <c r="H14" s="91" t="s">
        <v>213</v>
      </c>
      <c r="I14" s="117">
        <f t="shared" si="0"/>
        <v>0.07747685185185185</v>
      </c>
      <c r="J14" s="63">
        <f t="shared" si="1"/>
        <v>9.259259259258856E-05</v>
      </c>
      <c r="M14" s="6">
        <v>3</v>
      </c>
      <c r="N14" s="7">
        <v>25</v>
      </c>
      <c r="O14" s="100">
        <v>0.07752314814814815</v>
      </c>
      <c r="P14" s="63">
        <v>4.6296296296296294E-05</v>
      </c>
      <c r="Q14" s="22"/>
      <c r="R14" s="21"/>
      <c r="S14" s="23"/>
      <c r="T14" s="12"/>
      <c r="U14" s="6"/>
      <c r="V14" s="7"/>
      <c r="W14" s="8"/>
      <c r="X14" s="12"/>
      <c r="Y14" s="6"/>
      <c r="Z14" s="7"/>
      <c r="AA14" s="8"/>
      <c r="AB14" s="9"/>
    </row>
    <row r="15" spans="1:29" ht="15">
      <c r="A15" s="94" t="s">
        <v>100</v>
      </c>
      <c r="B15" s="87">
        <v>2</v>
      </c>
      <c r="C15" s="87" t="s">
        <v>240</v>
      </c>
      <c r="D15" s="88" t="s">
        <v>241</v>
      </c>
      <c r="E15" s="89" t="s">
        <v>210</v>
      </c>
      <c r="F15" s="90" t="s">
        <v>242</v>
      </c>
      <c r="G15" s="91" t="s">
        <v>162</v>
      </c>
      <c r="H15" s="91" t="s">
        <v>211</v>
      </c>
      <c r="I15" s="117">
        <f t="shared" si="0"/>
        <v>0.07751157407407407</v>
      </c>
      <c r="J15" s="63">
        <f t="shared" si="1"/>
        <v>0.00012731481481480234</v>
      </c>
      <c r="M15" s="6">
        <v>4</v>
      </c>
      <c r="N15" s="7">
        <v>2</v>
      </c>
      <c r="O15" s="100">
        <v>0.07752314814814815</v>
      </c>
      <c r="P15" s="63">
        <v>1.1574074074074073E-05</v>
      </c>
      <c r="Q15" s="22"/>
      <c r="R15" s="21"/>
      <c r="S15" s="23"/>
      <c r="T15" s="12"/>
      <c r="U15" s="6"/>
      <c r="V15" s="7"/>
      <c r="W15" s="8"/>
      <c r="X15" s="9"/>
      <c r="Y15" s="6"/>
      <c r="Z15" s="7"/>
      <c r="AA15" s="8"/>
      <c r="AB15" s="9"/>
      <c r="AC15" s="24"/>
    </row>
    <row r="16" spans="1:28" ht="15">
      <c r="A16" s="94" t="s">
        <v>76</v>
      </c>
      <c r="B16" s="87">
        <v>47</v>
      </c>
      <c r="C16" s="87" t="s">
        <v>314</v>
      </c>
      <c r="D16" s="88" t="s">
        <v>315</v>
      </c>
      <c r="E16" s="89" t="s">
        <v>28</v>
      </c>
      <c r="F16" s="90">
        <v>12252</v>
      </c>
      <c r="G16" s="91" t="s">
        <v>246</v>
      </c>
      <c r="H16" s="91" t="s">
        <v>172</v>
      </c>
      <c r="I16" s="117">
        <f t="shared" si="0"/>
        <v>0.07752314814814815</v>
      </c>
      <c r="J16" s="63">
        <f t="shared" si="1"/>
        <v>0.00013888888888888284</v>
      </c>
      <c r="M16" s="6">
        <v>5</v>
      </c>
      <c r="N16" s="7">
        <v>47</v>
      </c>
      <c r="O16" s="100">
        <v>0.07752314814814815</v>
      </c>
      <c r="P16" s="63"/>
      <c r="Q16" s="22"/>
      <c r="R16" s="21"/>
      <c r="S16" s="23"/>
      <c r="T16" s="12"/>
      <c r="U16" s="6"/>
      <c r="V16" s="7"/>
      <c r="W16" s="8"/>
      <c r="X16" s="9"/>
      <c r="Y16" s="6"/>
      <c r="Z16" s="7"/>
      <c r="AA16" s="8"/>
      <c r="AB16" s="9"/>
    </row>
    <row r="17" spans="1:28" ht="15">
      <c r="A17" s="94" t="s">
        <v>99</v>
      </c>
      <c r="B17" s="87">
        <v>21</v>
      </c>
      <c r="C17" s="87" t="s">
        <v>283</v>
      </c>
      <c r="D17" s="88" t="s">
        <v>214</v>
      </c>
      <c r="E17" s="89" t="s">
        <v>284</v>
      </c>
      <c r="F17" s="90" t="s">
        <v>285</v>
      </c>
      <c r="G17" s="91" t="s">
        <v>162</v>
      </c>
      <c r="H17" s="91" t="s">
        <v>213</v>
      </c>
      <c r="I17" s="117">
        <f t="shared" si="0"/>
        <v>0.07752314814814815</v>
      </c>
      <c r="J17" s="63">
        <f t="shared" si="1"/>
        <v>0.00013888888888888284</v>
      </c>
      <c r="M17" s="6">
        <v>6</v>
      </c>
      <c r="N17" s="7">
        <v>21</v>
      </c>
      <c r="O17" s="100">
        <v>0.07752314814814815</v>
      </c>
      <c r="P17" s="63"/>
      <c r="Q17" s="22"/>
      <c r="R17" s="21"/>
      <c r="S17" s="23"/>
      <c r="T17" s="12"/>
      <c r="U17" s="6"/>
      <c r="V17" s="7"/>
      <c r="W17" s="8"/>
      <c r="X17" s="9"/>
      <c r="Y17" s="6"/>
      <c r="Z17" s="7"/>
      <c r="AA17" s="8"/>
      <c r="AB17" s="9"/>
    </row>
    <row r="18" spans="1:28" ht="15">
      <c r="A18" s="94" t="s">
        <v>93</v>
      </c>
      <c r="B18" s="87">
        <v>43</v>
      </c>
      <c r="C18" s="87" t="s">
        <v>180</v>
      </c>
      <c r="D18" s="88" t="s">
        <v>181</v>
      </c>
      <c r="E18" s="89" t="s">
        <v>28</v>
      </c>
      <c r="F18" s="90">
        <v>18205</v>
      </c>
      <c r="G18" s="91" t="s">
        <v>246</v>
      </c>
      <c r="H18" s="91" t="s">
        <v>172</v>
      </c>
      <c r="I18" s="117">
        <f t="shared" si="0"/>
        <v>0.07769675925925926</v>
      </c>
      <c r="J18" s="63">
        <f t="shared" si="1"/>
        <v>0.00031249999999999334</v>
      </c>
      <c r="M18" s="6">
        <v>13</v>
      </c>
      <c r="N18" s="7">
        <v>43</v>
      </c>
      <c r="O18" s="100">
        <v>0.0777199074074074</v>
      </c>
      <c r="P18" s="63">
        <v>2.3148148148148147E-05</v>
      </c>
      <c r="Q18" s="22"/>
      <c r="R18" s="21"/>
      <c r="S18" s="23"/>
      <c r="T18" s="12"/>
      <c r="U18" s="6"/>
      <c r="V18" s="7"/>
      <c r="W18" s="8"/>
      <c r="X18" s="9"/>
      <c r="Y18" s="6"/>
      <c r="Z18" s="7"/>
      <c r="AA18" s="8"/>
      <c r="AB18" s="9"/>
    </row>
    <row r="19" spans="1:28" ht="15">
      <c r="A19" s="94" t="s">
        <v>98</v>
      </c>
      <c r="B19" s="87">
        <v>65</v>
      </c>
      <c r="C19" s="87" t="s">
        <v>337</v>
      </c>
      <c r="D19" s="88" t="s">
        <v>338</v>
      </c>
      <c r="E19" s="89" t="s">
        <v>24</v>
      </c>
      <c r="F19" s="90">
        <v>10675</v>
      </c>
      <c r="G19" s="91" t="s">
        <v>162</v>
      </c>
      <c r="H19" s="91" t="s">
        <v>212</v>
      </c>
      <c r="I19" s="117">
        <f t="shared" si="0"/>
        <v>0.07770833333333332</v>
      </c>
      <c r="J19" s="63">
        <f t="shared" si="1"/>
        <v>0.00032407407407405997</v>
      </c>
      <c r="M19" s="6">
        <v>29</v>
      </c>
      <c r="N19" s="7">
        <v>65</v>
      </c>
      <c r="O19" s="100">
        <v>0.0777199074074074</v>
      </c>
      <c r="P19" s="63">
        <v>1.1574074074074073E-05</v>
      </c>
      <c r="Q19" s="22"/>
      <c r="R19" s="21"/>
      <c r="S19" s="23"/>
      <c r="T19" s="12"/>
      <c r="U19" s="6"/>
      <c r="V19" s="7"/>
      <c r="W19" s="8"/>
      <c r="X19" s="9"/>
      <c r="Y19" s="6"/>
      <c r="Z19" s="7"/>
      <c r="AA19" s="8"/>
      <c r="AB19" s="9"/>
    </row>
    <row r="20" spans="1:28" ht="15">
      <c r="A20" s="94" t="s">
        <v>68</v>
      </c>
      <c r="B20" s="87">
        <v>1</v>
      </c>
      <c r="C20" s="87" t="s">
        <v>237</v>
      </c>
      <c r="D20" s="88" t="s">
        <v>238</v>
      </c>
      <c r="E20" s="89" t="s">
        <v>210</v>
      </c>
      <c r="F20" s="90" t="s">
        <v>239</v>
      </c>
      <c r="G20" s="91" t="s">
        <v>162</v>
      </c>
      <c r="H20" s="91" t="s">
        <v>211</v>
      </c>
      <c r="I20" s="117">
        <f t="shared" si="0"/>
        <v>0.0777199074074074</v>
      </c>
      <c r="J20" s="63">
        <f t="shared" si="1"/>
        <v>0.0003356481481481405</v>
      </c>
      <c r="M20" s="6">
        <v>7</v>
      </c>
      <c r="N20" s="7">
        <v>1</v>
      </c>
      <c r="O20" s="100">
        <v>0.0777199074074074</v>
      </c>
      <c r="P20" s="63"/>
      <c r="Q20" s="22"/>
      <c r="R20" s="21"/>
      <c r="S20" s="23"/>
      <c r="T20" s="12"/>
      <c r="U20" s="6"/>
      <c r="V20" s="7"/>
      <c r="W20" s="8"/>
      <c r="X20" s="9"/>
      <c r="Y20" s="6"/>
      <c r="Z20" s="7"/>
      <c r="AA20" s="8"/>
      <c r="AB20" s="9"/>
    </row>
    <row r="21" spans="1:28" ht="15">
      <c r="A21" s="94" t="s">
        <v>97</v>
      </c>
      <c r="B21" s="87">
        <v>24</v>
      </c>
      <c r="C21" s="87" t="s">
        <v>290</v>
      </c>
      <c r="D21" s="88" t="s">
        <v>291</v>
      </c>
      <c r="E21" s="89" t="s">
        <v>284</v>
      </c>
      <c r="F21" s="90" t="s">
        <v>292</v>
      </c>
      <c r="G21" s="91" t="s">
        <v>162</v>
      </c>
      <c r="H21" s="91" t="s">
        <v>213</v>
      </c>
      <c r="I21" s="117">
        <f t="shared" si="0"/>
        <v>0.0777199074074074</v>
      </c>
      <c r="J21" s="63">
        <f t="shared" si="1"/>
        <v>0.0003356481481481405</v>
      </c>
      <c r="M21" s="6">
        <v>8</v>
      </c>
      <c r="N21" s="7">
        <v>24</v>
      </c>
      <c r="O21" s="100">
        <v>0.0777199074074074</v>
      </c>
      <c r="P21" s="63"/>
      <c r="Q21" s="22"/>
      <c r="R21" s="21"/>
      <c r="S21" s="23"/>
      <c r="T21" s="12"/>
      <c r="U21" s="6"/>
      <c r="V21" s="7"/>
      <c r="W21" s="8"/>
      <c r="X21" s="9"/>
      <c r="Y21" s="6"/>
      <c r="Z21" s="7"/>
      <c r="AA21" s="8"/>
      <c r="AB21" s="9"/>
    </row>
    <row r="22" spans="1:28" ht="15">
      <c r="A22" s="94" t="s">
        <v>95</v>
      </c>
      <c r="B22" s="87">
        <v>95</v>
      </c>
      <c r="C22" s="87" t="s">
        <v>377</v>
      </c>
      <c r="D22" s="88" t="s">
        <v>378</v>
      </c>
      <c r="E22" s="89" t="s">
        <v>379</v>
      </c>
      <c r="F22" s="90">
        <v>13230</v>
      </c>
      <c r="G22" s="91" t="s">
        <v>162</v>
      </c>
      <c r="H22" s="91" t="s">
        <v>328</v>
      </c>
      <c r="I22" s="117">
        <f t="shared" si="0"/>
        <v>0.0777199074074074</v>
      </c>
      <c r="J22" s="63">
        <f t="shared" si="1"/>
        <v>0.0003356481481481405</v>
      </c>
      <c r="M22" s="6">
        <v>9</v>
      </c>
      <c r="N22" s="7">
        <v>95</v>
      </c>
      <c r="O22" s="100">
        <v>0.0777199074074074</v>
      </c>
      <c r="P22" s="63"/>
      <c r="Q22" s="22"/>
      <c r="R22" s="21"/>
      <c r="S22" s="23"/>
      <c r="T22" s="12"/>
      <c r="U22" s="6"/>
      <c r="V22" s="7"/>
      <c r="W22" s="8"/>
      <c r="X22" s="9"/>
      <c r="Y22" s="6"/>
      <c r="Z22" s="7"/>
      <c r="AA22" s="8"/>
      <c r="AB22" s="9"/>
    </row>
    <row r="23" spans="1:28" ht="15">
      <c r="A23" s="94" t="s">
        <v>61</v>
      </c>
      <c r="B23" s="87">
        <v>32</v>
      </c>
      <c r="C23" s="87" t="s">
        <v>215</v>
      </c>
      <c r="D23" s="88" t="s">
        <v>216</v>
      </c>
      <c r="E23" s="89" t="s">
        <v>203</v>
      </c>
      <c r="F23" s="90">
        <v>4656</v>
      </c>
      <c r="G23" s="91" t="s">
        <v>162</v>
      </c>
      <c r="H23" s="91" t="s">
        <v>306</v>
      </c>
      <c r="I23" s="117">
        <f t="shared" si="0"/>
        <v>0.0777199074074074</v>
      </c>
      <c r="J23" s="63">
        <f t="shared" si="1"/>
        <v>0.0003356481481481405</v>
      </c>
      <c r="M23" s="6">
        <v>10</v>
      </c>
      <c r="N23" s="7">
        <v>32</v>
      </c>
      <c r="O23" s="100">
        <v>0.0777199074074074</v>
      </c>
      <c r="P23" s="63"/>
      <c r="Q23" s="22"/>
      <c r="R23" s="21"/>
      <c r="S23" s="23"/>
      <c r="T23" s="12"/>
      <c r="U23" s="6"/>
      <c r="V23" s="7"/>
      <c r="W23" s="8"/>
      <c r="X23" s="9"/>
      <c r="Y23" s="6"/>
      <c r="Z23" s="7"/>
      <c r="AA23" s="8"/>
      <c r="AB23" s="9"/>
    </row>
    <row r="24" spans="1:28" ht="15">
      <c r="A24" s="94" t="s">
        <v>85</v>
      </c>
      <c r="B24" s="87">
        <v>12</v>
      </c>
      <c r="C24" s="87" t="s">
        <v>257</v>
      </c>
      <c r="D24" s="88" t="s">
        <v>262</v>
      </c>
      <c r="E24" s="89" t="s">
        <v>259</v>
      </c>
      <c r="F24" s="90" t="s">
        <v>263</v>
      </c>
      <c r="G24" s="91" t="s">
        <v>162</v>
      </c>
      <c r="H24" s="91" t="s">
        <v>261</v>
      </c>
      <c r="I24" s="117">
        <f t="shared" si="0"/>
        <v>0.0777199074074074</v>
      </c>
      <c r="J24" s="63">
        <f t="shared" si="1"/>
        <v>0.0003356481481481405</v>
      </c>
      <c r="M24" s="6">
        <v>11</v>
      </c>
      <c r="N24" s="7">
        <v>12</v>
      </c>
      <c r="O24" s="100">
        <v>0.0777199074074074</v>
      </c>
      <c r="P24" s="63"/>
      <c r="Q24" s="22"/>
      <c r="R24" s="21"/>
      <c r="S24" s="23"/>
      <c r="T24" s="12"/>
      <c r="U24" s="6"/>
      <c r="V24" s="7"/>
      <c r="W24" s="8"/>
      <c r="X24" s="9"/>
      <c r="Y24" s="6"/>
      <c r="Z24" s="7"/>
      <c r="AA24" s="8"/>
      <c r="AB24" s="9"/>
    </row>
    <row r="25" spans="1:28" ht="15">
      <c r="A25" s="94" t="s">
        <v>94</v>
      </c>
      <c r="B25" s="87">
        <v>51</v>
      </c>
      <c r="C25" s="87" t="s">
        <v>316</v>
      </c>
      <c r="D25" s="88" t="s">
        <v>317</v>
      </c>
      <c r="E25" s="89" t="s">
        <v>184</v>
      </c>
      <c r="F25" s="90">
        <v>7838</v>
      </c>
      <c r="G25" s="91" t="s">
        <v>246</v>
      </c>
      <c r="H25" s="91" t="s">
        <v>318</v>
      </c>
      <c r="I25" s="117">
        <f t="shared" si="0"/>
        <v>0.0777199074074074</v>
      </c>
      <c r="J25" s="63">
        <f t="shared" si="1"/>
        <v>0.0003356481481481405</v>
      </c>
      <c r="M25" s="6">
        <v>12</v>
      </c>
      <c r="N25" s="7">
        <v>51</v>
      </c>
      <c r="O25" s="100">
        <v>0.0777199074074074</v>
      </c>
      <c r="P25" s="63"/>
      <c r="Q25" s="22"/>
      <c r="R25" s="21"/>
      <c r="S25" s="23"/>
      <c r="T25" s="12"/>
      <c r="U25" s="6"/>
      <c r="V25" s="7"/>
      <c r="W25" s="8"/>
      <c r="X25" s="9"/>
      <c r="Y25" s="6"/>
      <c r="Z25" s="7"/>
      <c r="AA25" s="8"/>
      <c r="AB25" s="9"/>
    </row>
    <row r="26" spans="1:28" ht="15">
      <c r="A26" s="94" t="s">
        <v>89</v>
      </c>
      <c r="B26" s="87">
        <v>17</v>
      </c>
      <c r="C26" s="87" t="s">
        <v>277</v>
      </c>
      <c r="D26" s="88" t="s">
        <v>278</v>
      </c>
      <c r="E26" s="89" t="s">
        <v>259</v>
      </c>
      <c r="F26" s="90" t="s">
        <v>279</v>
      </c>
      <c r="G26" s="91" t="s">
        <v>246</v>
      </c>
      <c r="H26" s="91" t="s">
        <v>261</v>
      </c>
      <c r="I26" s="117">
        <f t="shared" si="0"/>
        <v>0.0777199074074074</v>
      </c>
      <c r="J26" s="63">
        <f t="shared" si="1"/>
        <v>0.0003356481481481405</v>
      </c>
      <c r="M26" s="6">
        <v>14</v>
      </c>
      <c r="N26" s="7">
        <v>17</v>
      </c>
      <c r="O26" s="100">
        <v>0.0777199074074074</v>
      </c>
      <c r="P26" s="63"/>
      <c r="Q26" s="22"/>
      <c r="R26" s="21"/>
      <c r="S26" s="23"/>
      <c r="T26" s="12"/>
      <c r="U26" s="6"/>
      <c r="V26" s="7"/>
      <c r="W26" s="8"/>
      <c r="X26" s="9"/>
      <c r="Y26" s="6"/>
      <c r="Z26" s="7"/>
      <c r="AA26" s="8"/>
      <c r="AB26" s="9"/>
    </row>
    <row r="27" spans="1:28" ht="15">
      <c r="A27" s="94" t="s">
        <v>92</v>
      </c>
      <c r="B27" s="87">
        <v>92</v>
      </c>
      <c r="C27" s="87" t="s">
        <v>314</v>
      </c>
      <c r="D27" s="88" t="s">
        <v>374</v>
      </c>
      <c r="E27" s="89" t="s">
        <v>30</v>
      </c>
      <c r="F27" s="90">
        <v>15733</v>
      </c>
      <c r="G27" s="91" t="s">
        <v>246</v>
      </c>
      <c r="H27" s="91" t="s">
        <v>328</v>
      </c>
      <c r="I27" s="117">
        <f t="shared" si="0"/>
        <v>0.0777199074074074</v>
      </c>
      <c r="J27" s="63">
        <f t="shared" si="1"/>
        <v>0.0003356481481481405</v>
      </c>
      <c r="M27" s="6">
        <v>15</v>
      </c>
      <c r="N27" s="7">
        <v>92</v>
      </c>
      <c r="O27" s="100">
        <v>0.0777199074074074</v>
      </c>
      <c r="P27" s="63"/>
      <c r="Q27" s="22"/>
      <c r="R27" s="21"/>
      <c r="S27" s="23"/>
      <c r="T27" s="12"/>
      <c r="U27" s="6"/>
      <c r="V27" s="7"/>
      <c r="W27" s="8"/>
      <c r="X27" s="9"/>
      <c r="Y27" s="6"/>
      <c r="Z27" s="7"/>
      <c r="AA27" s="8"/>
      <c r="AB27" s="9"/>
    </row>
    <row r="28" spans="1:28" ht="15">
      <c r="A28" s="94" t="s">
        <v>91</v>
      </c>
      <c r="B28" s="87">
        <v>83</v>
      </c>
      <c r="C28" s="87" t="s">
        <v>369</v>
      </c>
      <c r="D28" s="88" t="s">
        <v>370</v>
      </c>
      <c r="E28" s="89" t="s">
        <v>194</v>
      </c>
      <c r="F28" s="90">
        <v>7803</v>
      </c>
      <c r="G28" s="91" t="s">
        <v>165</v>
      </c>
      <c r="H28" s="91" t="s">
        <v>324</v>
      </c>
      <c r="I28" s="117">
        <f t="shared" si="0"/>
        <v>0.0777199074074074</v>
      </c>
      <c r="J28" s="63">
        <f t="shared" si="1"/>
        <v>0.0003356481481481405</v>
      </c>
      <c r="M28" s="6">
        <v>16</v>
      </c>
      <c r="N28" s="7">
        <v>83</v>
      </c>
      <c r="O28" s="100">
        <v>0.0777199074074074</v>
      </c>
      <c r="P28" s="63"/>
      <c r="Q28" s="22"/>
      <c r="R28" s="21"/>
      <c r="S28" s="23"/>
      <c r="T28" s="12"/>
      <c r="U28" s="6"/>
      <c r="V28" s="7"/>
      <c r="W28" s="8"/>
      <c r="X28" s="9"/>
      <c r="Y28" s="6"/>
      <c r="Z28" s="7"/>
      <c r="AA28" s="8"/>
      <c r="AB28" s="9"/>
    </row>
    <row r="29" spans="1:28" ht="15">
      <c r="A29" s="94" t="s">
        <v>83</v>
      </c>
      <c r="B29" s="87">
        <v>34</v>
      </c>
      <c r="C29" s="87" t="s">
        <v>307</v>
      </c>
      <c r="D29" s="88" t="s">
        <v>308</v>
      </c>
      <c r="E29" s="89" t="s">
        <v>309</v>
      </c>
      <c r="F29" s="90">
        <v>4324</v>
      </c>
      <c r="G29" s="91" t="s">
        <v>246</v>
      </c>
      <c r="H29" s="91" t="s">
        <v>306</v>
      </c>
      <c r="I29" s="117">
        <f t="shared" si="0"/>
        <v>0.0777199074074074</v>
      </c>
      <c r="J29" s="63">
        <f t="shared" si="1"/>
        <v>0.0003356481481481405</v>
      </c>
      <c r="M29" s="6">
        <v>17</v>
      </c>
      <c r="N29" s="7">
        <v>34</v>
      </c>
      <c r="O29" s="100">
        <v>0.0777199074074074</v>
      </c>
      <c r="P29" s="63"/>
      <c r="Q29" s="22"/>
      <c r="R29" s="21"/>
      <c r="S29" s="23"/>
      <c r="T29" s="12"/>
      <c r="U29" s="6"/>
      <c r="V29" s="7"/>
      <c r="W29" s="8"/>
      <c r="X29" s="9"/>
      <c r="Y29" s="6"/>
      <c r="Z29" s="7"/>
      <c r="AA29" s="8"/>
      <c r="AB29" s="9"/>
    </row>
    <row r="30" spans="1:28" ht="15">
      <c r="A30" s="94" t="s">
        <v>90</v>
      </c>
      <c r="B30" s="87">
        <v>6</v>
      </c>
      <c r="C30" s="87" t="s">
        <v>254</v>
      </c>
      <c r="D30" s="88" t="s">
        <v>255</v>
      </c>
      <c r="E30" s="89" t="s">
        <v>252</v>
      </c>
      <c r="F30" s="90" t="s">
        <v>256</v>
      </c>
      <c r="G30" s="91" t="s">
        <v>246</v>
      </c>
      <c r="H30" s="91" t="s">
        <v>211</v>
      </c>
      <c r="I30" s="117">
        <f t="shared" si="0"/>
        <v>0.0777199074074074</v>
      </c>
      <c r="J30" s="63">
        <f t="shared" si="1"/>
        <v>0.0003356481481481405</v>
      </c>
      <c r="M30" s="6">
        <v>18</v>
      </c>
      <c r="N30" s="7">
        <v>6</v>
      </c>
      <c r="O30" s="100">
        <v>0.0777199074074074</v>
      </c>
      <c r="P30" s="63"/>
      <c r="Q30" s="22"/>
      <c r="R30" s="21"/>
      <c r="S30" s="23"/>
      <c r="T30" s="12"/>
      <c r="U30" s="6"/>
      <c r="V30" s="7"/>
      <c r="W30" s="8"/>
      <c r="X30" s="9"/>
      <c r="Y30" s="6"/>
      <c r="Z30" s="7"/>
      <c r="AA30" s="8"/>
      <c r="AB30" s="9"/>
    </row>
    <row r="31" spans="1:28" ht="15">
      <c r="A31" s="94" t="s">
        <v>74</v>
      </c>
      <c r="B31" s="87">
        <v>64</v>
      </c>
      <c r="C31" s="87" t="s">
        <v>199</v>
      </c>
      <c r="D31" s="88" t="s">
        <v>200</v>
      </c>
      <c r="E31" s="89" t="s">
        <v>24</v>
      </c>
      <c r="F31" s="90">
        <v>11689</v>
      </c>
      <c r="G31" s="91" t="s">
        <v>162</v>
      </c>
      <c r="H31" s="91" t="s">
        <v>212</v>
      </c>
      <c r="I31" s="117">
        <f t="shared" si="0"/>
        <v>0.0777199074074074</v>
      </c>
      <c r="J31" s="63">
        <f t="shared" si="1"/>
        <v>0.0003356481481481405</v>
      </c>
      <c r="M31" s="6">
        <v>19</v>
      </c>
      <c r="N31" s="7">
        <v>64</v>
      </c>
      <c r="O31" s="100">
        <v>0.0777199074074074</v>
      </c>
      <c r="P31" s="63"/>
      <c r="Q31" s="22"/>
      <c r="R31" s="21"/>
      <c r="S31" s="23"/>
      <c r="T31" s="12"/>
      <c r="U31" s="6"/>
      <c r="V31" s="7"/>
      <c r="W31" s="8"/>
      <c r="X31" s="9"/>
      <c r="Y31" s="6"/>
      <c r="Z31" s="7"/>
      <c r="AA31" s="8"/>
      <c r="AB31" s="9"/>
    </row>
    <row r="32" spans="1:28" ht="15">
      <c r="A32" s="94" t="s">
        <v>87</v>
      </c>
      <c r="B32" s="87">
        <v>23</v>
      </c>
      <c r="C32" s="87" t="s">
        <v>287</v>
      </c>
      <c r="D32" s="88" t="s">
        <v>288</v>
      </c>
      <c r="E32" s="89" t="s">
        <v>284</v>
      </c>
      <c r="F32" s="90" t="s">
        <v>289</v>
      </c>
      <c r="G32" s="91" t="s">
        <v>162</v>
      </c>
      <c r="H32" s="91" t="s">
        <v>213</v>
      </c>
      <c r="I32" s="117">
        <f t="shared" si="0"/>
        <v>0.0777199074074074</v>
      </c>
      <c r="J32" s="63">
        <f t="shared" si="1"/>
        <v>0.0003356481481481405</v>
      </c>
      <c r="M32" s="6">
        <v>20</v>
      </c>
      <c r="N32" s="7">
        <v>23</v>
      </c>
      <c r="O32" s="100">
        <v>0.0777199074074074</v>
      </c>
      <c r="P32" s="63"/>
      <c r="Q32" s="22"/>
      <c r="R32" s="21"/>
      <c r="S32" s="23"/>
      <c r="T32" s="12"/>
      <c r="U32" s="6"/>
      <c r="V32" s="7"/>
      <c r="W32" s="8"/>
      <c r="X32" s="9"/>
      <c r="Y32" s="6"/>
      <c r="Z32" s="7"/>
      <c r="AA32" s="8"/>
      <c r="AB32" s="9"/>
    </row>
    <row r="33" spans="1:28" ht="15">
      <c r="A33" s="94" t="s">
        <v>51</v>
      </c>
      <c r="B33" s="87">
        <v>45</v>
      </c>
      <c r="C33" s="87" t="s">
        <v>175</v>
      </c>
      <c r="D33" s="88" t="s">
        <v>176</v>
      </c>
      <c r="E33" s="89" t="s">
        <v>28</v>
      </c>
      <c r="F33" s="90">
        <v>18866</v>
      </c>
      <c r="G33" s="91" t="s">
        <v>162</v>
      </c>
      <c r="H33" s="91" t="s">
        <v>172</v>
      </c>
      <c r="I33" s="117">
        <f t="shared" si="0"/>
        <v>0.0777199074074074</v>
      </c>
      <c r="J33" s="63">
        <f t="shared" si="1"/>
        <v>0.0003356481481481405</v>
      </c>
      <c r="M33" s="6">
        <v>21</v>
      </c>
      <c r="N33" s="7">
        <v>45</v>
      </c>
      <c r="O33" s="100">
        <v>0.0777199074074074</v>
      </c>
      <c r="P33" s="63"/>
      <c r="Q33" s="22"/>
      <c r="R33" s="21"/>
      <c r="S33" s="23"/>
      <c r="T33" s="12"/>
      <c r="U33" s="6"/>
      <c r="V33" s="7"/>
      <c r="W33" s="8"/>
      <c r="X33" s="9"/>
      <c r="Y33" s="6"/>
      <c r="Z33" s="7"/>
      <c r="AA33" s="8"/>
      <c r="AB33" s="9"/>
    </row>
    <row r="34" spans="1:28" ht="15">
      <c r="A34" s="94" t="s">
        <v>88</v>
      </c>
      <c r="B34" s="87">
        <v>66</v>
      </c>
      <c r="C34" s="87" t="s">
        <v>339</v>
      </c>
      <c r="D34" s="88" t="s">
        <v>340</v>
      </c>
      <c r="E34" s="89" t="s">
        <v>24</v>
      </c>
      <c r="F34" s="90">
        <v>13727</v>
      </c>
      <c r="G34" s="91" t="s">
        <v>165</v>
      </c>
      <c r="H34" s="91" t="s">
        <v>212</v>
      </c>
      <c r="I34" s="117">
        <f t="shared" si="0"/>
        <v>0.0777199074074074</v>
      </c>
      <c r="J34" s="63">
        <f t="shared" si="1"/>
        <v>0.0003356481481481405</v>
      </c>
      <c r="M34" s="6">
        <v>22</v>
      </c>
      <c r="N34" s="7">
        <v>66</v>
      </c>
      <c r="O34" s="100">
        <v>0.0777199074074074</v>
      </c>
      <c r="P34" s="63"/>
      <c r="Q34" s="22"/>
      <c r="R34" s="21"/>
      <c r="S34" s="23"/>
      <c r="T34" s="12"/>
      <c r="U34" s="6"/>
      <c r="V34" s="7"/>
      <c r="W34" s="8"/>
      <c r="X34" s="9"/>
      <c r="Y34" s="6"/>
      <c r="Z34" s="7"/>
      <c r="AA34" s="8"/>
      <c r="AB34" s="9"/>
    </row>
    <row r="35" spans="1:28" ht="15">
      <c r="A35" s="94" t="s">
        <v>86</v>
      </c>
      <c r="B35" s="87">
        <v>31</v>
      </c>
      <c r="C35" s="87" t="s">
        <v>204</v>
      </c>
      <c r="D35" s="88" t="s">
        <v>219</v>
      </c>
      <c r="E35" s="89" t="s">
        <v>203</v>
      </c>
      <c r="F35" s="90">
        <v>6047</v>
      </c>
      <c r="G35" s="91" t="s">
        <v>162</v>
      </c>
      <c r="H35" s="91" t="s">
        <v>306</v>
      </c>
      <c r="I35" s="117">
        <f t="shared" si="0"/>
        <v>0.0777199074074074</v>
      </c>
      <c r="J35" s="63">
        <f t="shared" si="1"/>
        <v>0.0003356481481481405</v>
      </c>
      <c r="M35" s="6">
        <v>23</v>
      </c>
      <c r="N35" s="7">
        <v>31</v>
      </c>
      <c r="O35" s="100">
        <v>0.0777199074074074</v>
      </c>
      <c r="P35" s="63"/>
      <c r="Q35" s="22"/>
      <c r="R35" s="21"/>
      <c r="S35" s="23"/>
      <c r="T35" s="12"/>
      <c r="U35" s="6"/>
      <c r="V35" s="7"/>
      <c r="W35" s="8"/>
      <c r="X35" s="9"/>
      <c r="Y35" s="6"/>
      <c r="Z35" s="7"/>
      <c r="AA35" s="8"/>
      <c r="AB35" s="9"/>
    </row>
    <row r="36" spans="1:28" ht="15">
      <c r="A36" s="94" t="s">
        <v>84</v>
      </c>
      <c r="B36" s="87">
        <v>94</v>
      </c>
      <c r="C36" s="87" t="s">
        <v>187</v>
      </c>
      <c r="D36" s="88" t="s">
        <v>188</v>
      </c>
      <c r="E36" s="89" t="s">
        <v>30</v>
      </c>
      <c r="F36" s="90">
        <v>9614</v>
      </c>
      <c r="G36" s="91" t="s">
        <v>162</v>
      </c>
      <c r="H36" s="91" t="s">
        <v>328</v>
      </c>
      <c r="I36" s="117">
        <f t="shared" si="0"/>
        <v>0.0777199074074074</v>
      </c>
      <c r="J36" s="63">
        <f t="shared" si="1"/>
        <v>0.0003356481481481405</v>
      </c>
      <c r="M36" s="6">
        <v>24</v>
      </c>
      <c r="N36" s="7">
        <v>94</v>
      </c>
      <c r="O36" s="100">
        <v>0.0777199074074074</v>
      </c>
      <c r="P36" s="63"/>
      <c r="Q36" s="22"/>
      <c r="R36" s="21"/>
      <c r="S36" s="23"/>
      <c r="T36" s="12"/>
      <c r="U36" s="6"/>
      <c r="V36" s="7"/>
      <c r="W36" s="8"/>
      <c r="X36" s="9"/>
      <c r="Y36" s="6"/>
      <c r="Z36" s="7"/>
      <c r="AA36" s="8"/>
      <c r="AB36" s="9"/>
    </row>
    <row r="37" spans="1:28" ht="15">
      <c r="A37" s="94" t="s">
        <v>80</v>
      </c>
      <c r="B37" s="87">
        <v>76</v>
      </c>
      <c r="C37" s="87" t="s">
        <v>360</v>
      </c>
      <c r="D37" s="88" t="s">
        <v>361</v>
      </c>
      <c r="E37" s="89" t="s">
        <v>22</v>
      </c>
      <c r="F37" s="90">
        <v>9508</v>
      </c>
      <c r="G37" s="91" t="s">
        <v>162</v>
      </c>
      <c r="H37" s="91" t="s">
        <v>351</v>
      </c>
      <c r="I37" s="117">
        <f t="shared" si="0"/>
        <v>0.0777199074074074</v>
      </c>
      <c r="J37" s="63">
        <f t="shared" si="1"/>
        <v>0.0003356481481481405</v>
      </c>
      <c r="M37" s="6">
        <v>25</v>
      </c>
      <c r="N37" s="7">
        <v>76</v>
      </c>
      <c r="O37" s="100">
        <v>0.0777199074074074</v>
      </c>
      <c r="P37" s="63"/>
      <c r="Q37" s="22"/>
      <c r="R37" s="21"/>
      <c r="S37" s="23"/>
      <c r="T37" s="12"/>
      <c r="U37" s="6"/>
      <c r="V37" s="7"/>
      <c r="W37" s="8"/>
      <c r="X37" s="9"/>
      <c r="Y37" s="6"/>
      <c r="Z37" s="7"/>
      <c r="AA37" s="8"/>
      <c r="AB37" s="9"/>
    </row>
    <row r="38" spans="1:28" ht="15">
      <c r="A38" s="94" t="s">
        <v>82</v>
      </c>
      <c r="B38" s="87">
        <v>22</v>
      </c>
      <c r="C38" s="87" t="s">
        <v>168</v>
      </c>
      <c r="D38" s="88" t="s">
        <v>169</v>
      </c>
      <c r="E38" s="89" t="s">
        <v>284</v>
      </c>
      <c r="F38" s="90" t="s">
        <v>286</v>
      </c>
      <c r="G38" s="91" t="s">
        <v>162</v>
      </c>
      <c r="H38" s="91" t="s">
        <v>213</v>
      </c>
      <c r="I38" s="117">
        <f t="shared" si="0"/>
        <v>0.0777199074074074</v>
      </c>
      <c r="J38" s="63">
        <f t="shared" si="1"/>
        <v>0.0003356481481481405</v>
      </c>
      <c r="M38" s="6">
        <v>26</v>
      </c>
      <c r="N38" s="7">
        <v>22</v>
      </c>
      <c r="O38" s="100">
        <v>0.0777199074074074</v>
      </c>
      <c r="P38" s="63"/>
      <c r="Q38" s="22"/>
      <c r="R38" s="21"/>
      <c r="S38" s="23"/>
      <c r="T38" s="12"/>
      <c r="U38" s="6"/>
      <c r="V38" s="7"/>
      <c r="W38" s="8"/>
      <c r="X38" s="9"/>
      <c r="Y38" s="6"/>
      <c r="Z38" s="7"/>
      <c r="AA38" s="8"/>
      <c r="AB38" s="9"/>
    </row>
    <row r="39" spans="1:28" ht="15">
      <c r="A39" s="94" t="s">
        <v>81</v>
      </c>
      <c r="B39" s="87">
        <v>13</v>
      </c>
      <c r="C39" s="87" t="s">
        <v>264</v>
      </c>
      <c r="D39" s="88" t="s">
        <v>265</v>
      </c>
      <c r="E39" s="89" t="s">
        <v>266</v>
      </c>
      <c r="F39" s="90" t="s">
        <v>267</v>
      </c>
      <c r="G39" s="91" t="s">
        <v>246</v>
      </c>
      <c r="H39" s="91" t="s">
        <v>261</v>
      </c>
      <c r="I39" s="117">
        <f t="shared" si="0"/>
        <v>0.0777199074074074</v>
      </c>
      <c r="J39" s="63">
        <f t="shared" si="1"/>
        <v>0.0003356481481481405</v>
      </c>
      <c r="M39" s="6">
        <v>27</v>
      </c>
      <c r="N39" s="7">
        <v>13</v>
      </c>
      <c r="O39" s="100">
        <v>0.0777199074074074</v>
      </c>
      <c r="P39" s="63"/>
      <c r="Q39" s="22"/>
      <c r="R39" s="21"/>
      <c r="S39" s="23"/>
      <c r="T39" s="12"/>
      <c r="U39" s="6"/>
      <c r="V39" s="7"/>
      <c r="W39" s="8"/>
      <c r="X39" s="9"/>
      <c r="Y39" s="6"/>
      <c r="Z39" s="7"/>
      <c r="AA39" s="8"/>
      <c r="AB39" s="9"/>
    </row>
    <row r="40" spans="1:28" ht="15">
      <c r="A40" s="94" t="s">
        <v>79</v>
      </c>
      <c r="B40" s="87">
        <v>72</v>
      </c>
      <c r="C40" s="87" t="s">
        <v>352</v>
      </c>
      <c r="D40" s="88" t="s">
        <v>353</v>
      </c>
      <c r="E40" s="89" t="s">
        <v>350</v>
      </c>
      <c r="F40" s="90">
        <v>17888</v>
      </c>
      <c r="G40" s="91" t="s">
        <v>162</v>
      </c>
      <c r="H40" s="91" t="s">
        <v>351</v>
      </c>
      <c r="I40" s="117">
        <f t="shared" si="0"/>
        <v>0.0777199074074074</v>
      </c>
      <c r="J40" s="63">
        <f t="shared" si="1"/>
        <v>0.0003356481481481405</v>
      </c>
      <c r="M40" s="6">
        <v>28</v>
      </c>
      <c r="N40" s="7">
        <v>72</v>
      </c>
      <c r="O40" s="100">
        <v>0.0777199074074074</v>
      </c>
      <c r="P40" s="63"/>
      <c r="Q40" s="22"/>
      <c r="R40" s="21"/>
      <c r="S40" s="23"/>
      <c r="T40" s="12"/>
      <c r="U40" s="6"/>
      <c r="V40" s="7"/>
      <c r="W40" s="8"/>
      <c r="X40" s="9"/>
      <c r="Y40" s="6"/>
      <c r="Z40" s="7"/>
      <c r="AA40" s="8"/>
      <c r="AB40" s="9"/>
    </row>
    <row r="41" spans="1:28" ht="15">
      <c r="A41" s="94" t="s">
        <v>64</v>
      </c>
      <c r="B41" s="87">
        <v>15</v>
      </c>
      <c r="C41" s="87" t="s">
        <v>271</v>
      </c>
      <c r="D41" s="88" t="s">
        <v>272</v>
      </c>
      <c r="E41" s="89" t="s">
        <v>259</v>
      </c>
      <c r="F41" s="90" t="s">
        <v>273</v>
      </c>
      <c r="G41" s="91" t="s">
        <v>246</v>
      </c>
      <c r="H41" s="91" t="s">
        <v>261</v>
      </c>
      <c r="I41" s="117">
        <f t="shared" si="0"/>
        <v>0.0777199074074074</v>
      </c>
      <c r="J41" s="63">
        <f t="shared" si="1"/>
        <v>0.0003356481481481405</v>
      </c>
      <c r="M41" s="6">
        <v>30</v>
      </c>
      <c r="N41" s="7">
        <v>15</v>
      </c>
      <c r="O41" s="100">
        <v>0.0777199074074074</v>
      </c>
      <c r="P41" s="63"/>
      <c r="Q41" s="22"/>
      <c r="R41" s="21"/>
      <c r="S41" s="23"/>
      <c r="T41" s="12"/>
      <c r="U41" s="6"/>
      <c r="V41" s="7"/>
      <c r="W41" s="8"/>
      <c r="X41" s="9"/>
      <c r="Y41" s="6"/>
      <c r="Z41" s="7"/>
      <c r="AA41" s="8"/>
      <c r="AB41" s="9"/>
    </row>
    <row r="42" spans="1:28" ht="15">
      <c r="A42" s="94" t="s">
        <v>77</v>
      </c>
      <c r="B42" s="87">
        <v>14</v>
      </c>
      <c r="C42" s="87" t="s">
        <v>268</v>
      </c>
      <c r="D42" s="88" t="s">
        <v>269</v>
      </c>
      <c r="E42" s="89" t="s">
        <v>259</v>
      </c>
      <c r="F42" s="90" t="s">
        <v>270</v>
      </c>
      <c r="G42" s="91" t="s">
        <v>246</v>
      </c>
      <c r="H42" s="91" t="s">
        <v>261</v>
      </c>
      <c r="I42" s="117">
        <f t="shared" si="0"/>
        <v>0.0777199074074074</v>
      </c>
      <c r="J42" s="63">
        <f t="shared" si="1"/>
        <v>0.0003356481481481405</v>
      </c>
      <c r="M42" s="6">
        <v>31</v>
      </c>
      <c r="N42" s="7">
        <v>14</v>
      </c>
      <c r="O42" s="100">
        <v>0.0777199074074074</v>
      </c>
      <c r="P42" s="63"/>
      <c r="Q42" s="22"/>
      <c r="R42" s="21"/>
      <c r="S42" s="23"/>
      <c r="T42" s="12"/>
      <c r="U42" s="6"/>
      <c r="V42" s="7"/>
      <c r="W42" s="8"/>
      <c r="X42" s="9"/>
      <c r="Y42" s="6"/>
      <c r="Z42" s="7"/>
      <c r="AA42" s="8"/>
      <c r="AB42" s="9"/>
    </row>
    <row r="43" spans="1:28" ht="15">
      <c r="A43" s="94" t="s">
        <v>71</v>
      </c>
      <c r="B43" s="87">
        <v>93</v>
      </c>
      <c r="C43" s="87" t="s">
        <v>375</v>
      </c>
      <c r="D43" s="88" t="s">
        <v>376</v>
      </c>
      <c r="E43" s="89" t="s">
        <v>170</v>
      </c>
      <c r="F43" s="90">
        <v>9623</v>
      </c>
      <c r="G43" s="91" t="s">
        <v>165</v>
      </c>
      <c r="H43" s="91" t="s">
        <v>328</v>
      </c>
      <c r="I43" s="117">
        <f t="shared" si="0"/>
        <v>0.0777199074074074</v>
      </c>
      <c r="J43" s="63">
        <f t="shared" si="1"/>
        <v>0.0003356481481481405</v>
      </c>
      <c r="M43" s="6">
        <v>32</v>
      </c>
      <c r="N43" s="7">
        <v>93</v>
      </c>
      <c r="O43" s="100">
        <v>0.0777199074074074</v>
      </c>
      <c r="P43" s="63"/>
      <c r="Q43" s="22"/>
      <c r="R43" s="21"/>
      <c r="S43" s="23"/>
      <c r="T43" s="12"/>
      <c r="U43" s="6"/>
      <c r="V43" s="7"/>
      <c r="W43" s="8"/>
      <c r="X43" s="9"/>
      <c r="Y43" s="6"/>
      <c r="Z43" s="7"/>
      <c r="AA43" s="8"/>
      <c r="AB43" s="9"/>
    </row>
    <row r="44" spans="1:28" ht="15">
      <c r="A44" s="94" t="s">
        <v>75</v>
      </c>
      <c r="B44" s="87">
        <v>44</v>
      </c>
      <c r="C44" s="87" t="s">
        <v>173</v>
      </c>
      <c r="D44" s="88" t="s">
        <v>174</v>
      </c>
      <c r="E44" s="89" t="s">
        <v>28</v>
      </c>
      <c r="F44" s="90">
        <v>11093</v>
      </c>
      <c r="G44" s="91" t="s">
        <v>162</v>
      </c>
      <c r="H44" s="91" t="s">
        <v>172</v>
      </c>
      <c r="I44" s="117">
        <f aca="true" t="shared" si="2" ref="I44:I77">(O44+S44+W44+AA44+AC44)-(P44+T44+X44+AB44)</f>
        <v>0.0777199074074074</v>
      </c>
      <c r="J44" s="63">
        <f aca="true" t="shared" si="3" ref="J44:J75">I44-$I$12</f>
        <v>0.0003356481481481405</v>
      </c>
      <c r="M44" s="6">
        <v>33</v>
      </c>
      <c r="N44" s="7">
        <v>44</v>
      </c>
      <c r="O44" s="100">
        <v>0.0777199074074074</v>
      </c>
      <c r="P44" s="63"/>
      <c r="Q44" s="22"/>
      <c r="R44" s="21"/>
      <c r="S44" s="23"/>
      <c r="T44" s="12"/>
      <c r="U44" s="6"/>
      <c r="V44" s="7"/>
      <c r="W44" s="8"/>
      <c r="X44" s="9"/>
      <c r="Y44" s="6"/>
      <c r="Z44" s="7"/>
      <c r="AA44" s="8"/>
      <c r="AB44" s="9"/>
    </row>
    <row r="45" spans="1:28" ht="15">
      <c r="A45" s="94" t="s">
        <v>63</v>
      </c>
      <c r="B45" s="87">
        <v>82</v>
      </c>
      <c r="C45" s="87" t="s">
        <v>367</v>
      </c>
      <c r="D45" s="88" t="s">
        <v>368</v>
      </c>
      <c r="E45" s="89" t="s">
        <v>29</v>
      </c>
      <c r="F45" s="90">
        <v>18248</v>
      </c>
      <c r="G45" s="91" t="s">
        <v>246</v>
      </c>
      <c r="H45" s="91" t="s">
        <v>324</v>
      </c>
      <c r="I45" s="117">
        <f t="shared" si="2"/>
        <v>0.0777199074074074</v>
      </c>
      <c r="J45" s="63">
        <f t="shared" si="3"/>
        <v>0.0003356481481481405</v>
      </c>
      <c r="M45" s="6">
        <v>34</v>
      </c>
      <c r="N45" s="7">
        <v>82</v>
      </c>
      <c r="O45" s="100">
        <v>0.0777199074074074</v>
      </c>
      <c r="P45" s="63"/>
      <c r="Q45" s="22"/>
      <c r="R45" s="21"/>
      <c r="S45" s="23"/>
      <c r="T45" s="12"/>
      <c r="U45" s="6"/>
      <c r="V45" s="7"/>
      <c r="W45" s="8"/>
      <c r="X45" s="9"/>
      <c r="Y45" s="6"/>
      <c r="Z45" s="7"/>
      <c r="AA45" s="8"/>
      <c r="AB45" s="9"/>
    </row>
    <row r="46" spans="1:28" ht="15">
      <c r="A46" s="94" t="s">
        <v>73</v>
      </c>
      <c r="B46" s="87">
        <v>71</v>
      </c>
      <c r="C46" s="87" t="s">
        <v>348</v>
      </c>
      <c r="D46" s="88" t="s">
        <v>349</v>
      </c>
      <c r="E46" s="89" t="s">
        <v>350</v>
      </c>
      <c r="F46" s="90">
        <v>14658</v>
      </c>
      <c r="G46" s="91" t="s">
        <v>165</v>
      </c>
      <c r="H46" s="91" t="s">
        <v>351</v>
      </c>
      <c r="I46" s="117">
        <f t="shared" si="2"/>
        <v>0.0777199074074074</v>
      </c>
      <c r="J46" s="63">
        <f t="shared" si="3"/>
        <v>0.0003356481481481405</v>
      </c>
      <c r="M46" s="6">
        <v>35</v>
      </c>
      <c r="N46" s="7">
        <v>71</v>
      </c>
      <c r="O46" s="100">
        <v>0.0777199074074074</v>
      </c>
      <c r="P46" s="63"/>
      <c r="Q46" s="22"/>
      <c r="R46" s="21"/>
      <c r="S46" s="23"/>
      <c r="T46" s="12"/>
      <c r="U46" s="6"/>
      <c r="V46" s="7"/>
      <c r="W46" s="8"/>
      <c r="X46" s="9"/>
      <c r="Y46" s="6"/>
      <c r="Z46" s="7"/>
      <c r="AA46" s="8"/>
      <c r="AB46" s="9"/>
    </row>
    <row r="47" spans="1:28" ht="15">
      <c r="A47" s="94" t="s">
        <v>72</v>
      </c>
      <c r="B47" s="87">
        <v>41</v>
      </c>
      <c r="C47" s="87" t="s">
        <v>310</v>
      </c>
      <c r="D47" s="88" t="s">
        <v>311</v>
      </c>
      <c r="E47" s="89" t="s">
        <v>28</v>
      </c>
      <c r="F47" s="90">
        <v>14513</v>
      </c>
      <c r="G47" s="91" t="s">
        <v>162</v>
      </c>
      <c r="H47" s="91" t="s">
        <v>172</v>
      </c>
      <c r="I47" s="117">
        <f t="shared" si="2"/>
        <v>0.0777199074074074</v>
      </c>
      <c r="J47" s="63">
        <f t="shared" si="3"/>
        <v>0.0003356481481481405</v>
      </c>
      <c r="M47" s="6">
        <v>36</v>
      </c>
      <c r="N47" s="7">
        <v>41</v>
      </c>
      <c r="O47" s="100">
        <v>0.0777199074074074</v>
      </c>
      <c r="P47" s="63"/>
      <c r="Q47" s="22"/>
      <c r="R47" s="21"/>
      <c r="S47" s="23"/>
      <c r="T47" s="12"/>
      <c r="U47" s="6"/>
      <c r="V47" s="7"/>
      <c r="W47" s="8"/>
      <c r="X47" s="9"/>
      <c r="Y47" s="6"/>
      <c r="Z47" s="7"/>
      <c r="AA47" s="8"/>
      <c r="AB47" s="9"/>
    </row>
    <row r="48" spans="1:28" ht="15">
      <c r="A48" s="94" t="s">
        <v>70</v>
      </c>
      <c r="B48" s="87">
        <v>74</v>
      </c>
      <c r="C48" s="87" t="s">
        <v>356</v>
      </c>
      <c r="D48" s="88" t="s">
        <v>357</v>
      </c>
      <c r="E48" s="89" t="s">
        <v>350</v>
      </c>
      <c r="F48" s="90">
        <v>9628</v>
      </c>
      <c r="G48" s="91" t="s">
        <v>246</v>
      </c>
      <c r="H48" s="91" t="s">
        <v>351</v>
      </c>
      <c r="I48" s="117">
        <f t="shared" si="2"/>
        <v>0.0777199074074074</v>
      </c>
      <c r="J48" s="63">
        <f t="shared" si="3"/>
        <v>0.0003356481481481405</v>
      </c>
      <c r="M48" s="6">
        <v>37</v>
      </c>
      <c r="N48" s="7">
        <v>74</v>
      </c>
      <c r="O48" s="100">
        <v>0.0777199074074074</v>
      </c>
      <c r="P48" s="63"/>
      <c r="Q48" s="22"/>
      <c r="R48" s="21"/>
      <c r="S48" s="23"/>
      <c r="T48" s="12"/>
      <c r="U48" s="6"/>
      <c r="V48" s="7"/>
      <c r="W48" s="8"/>
      <c r="X48" s="9"/>
      <c r="Y48" s="6"/>
      <c r="Z48" s="7"/>
      <c r="AA48" s="8"/>
      <c r="AB48" s="9"/>
    </row>
    <row r="49" spans="1:28" ht="15">
      <c r="A49" s="94" t="s">
        <v>69</v>
      </c>
      <c r="B49" s="87">
        <v>53</v>
      </c>
      <c r="C49" s="87" t="s">
        <v>182</v>
      </c>
      <c r="D49" s="88" t="s">
        <v>183</v>
      </c>
      <c r="E49" s="89" t="s">
        <v>184</v>
      </c>
      <c r="F49" s="90">
        <v>10724</v>
      </c>
      <c r="G49" s="91" t="s">
        <v>162</v>
      </c>
      <c r="H49" s="91" t="s">
        <v>318</v>
      </c>
      <c r="I49" s="117">
        <f t="shared" si="2"/>
        <v>0.0777199074074074</v>
      </c>
      <c r="J49" s="63">
        <f t="shared" si="3"/>
        <v>0.0003356481481481405</v>
      </c>
      <c r="M49" s="6">
        <v>38</v>
      </c>
      <c r="N49" s="7">
        <v>53</v>
      </c>
      <c r="O49" s="100">
        <v>0.0777199074074074</v>
      </c>
      <c r="P49" s="63"/>
      <c r="Q49" s="22"/>
      <c r="R49" s="21"/>
      <c r="S49" s="23"/>
      <c r="T49" s="12"/>
      <c r="U49" s="6"/>
      <c r="V49" s="7"/>
      <c r="W49" s="8"/>
      <c r="X49" s="9"/>
      <c r="Y49" s="6"/>
      <c r="Z49" s="7"/>
      <c r="AA49" s="8"/>
      <c r="AB49" s="9"/>
    </row>
    <row r="50" spans="1:28" ht="15">
      <c r="A50" s="94" t="s">
        <v>67</v>
      </c>
      <c r="B50" s="87">
        <v>91</v>
      </c>
      <c r="C50" s="87" t="s">
        <v>371</v>
      </c>
      <c r="D50" s="88" t="s">
        <v>372</v>
      </c>
      <c r="E50" s="89" t="s">
        <v>373</v>
      </c>
      <c r="F50" s="90">
        <v>14355</v>
      </c>
      <c r="G50" s="91" t="s">
        <v>246</v>
      </c>
      <c r="H50" s="91" t="s">
        <v>328</v>
      </c>
      <c r="I50" s="117">
        <f t="shared" si="2"/>
        <v>0.0777199074074074</v>
      </c>
      <c r="J50" s="63">
        <f t="shared" si="3"/>
        <v>0.0003356481481481405</v>
      </c>
      <c r="M50" s="6">
        <v>39</v>
      </c>
      <c r="N50" s="7">
        <v>91</v>
      </c>
      <c r="O50" s="100">
        <v>0.0777199074074074</v>
      </c>
      <c r="P50" s="63"/>
      <c r="Q50" s="22"/>
      <c r="R50" s="21"/>
      <c r="S50" s="23"/>
      <c r="T50" s="12"/>
      <c r="U50" s="6"/>
      <c r="V50" s="7"/>
      <c r="W50" s="8"/>
      <c r="X50" s="9"/>
      <c r="Y50" s="6"/>
      <c r="Z50" s="7"/>
      <c r="AA50" s="8"/>
      <c r="AB50" s="9"/>
    </row>
    <row r="51" spans="1:28" ht="15">
      <c r="A51" s="94" t="s">
        <v>66</v>
      </c>
      <c r="B51" s="87">
        <v>73</v>
      </c>
      <c r="C51" s="87" t="s">
        <v>354</v>
      </c>
      <c r="D51" s="88" t="s">
        <v>355</v>
      </c>
      <c r="E51" s="89" t="s">
        <v>350</v>
      </c>
      <c r="F51" s="90">
        <v>5463</v>
      </c>
      <c r="G51" s="91" t="s">
        <v>162</v>
      </c>
      <c r="H51" s="91" t="s">
        <v>351</v>
      </c>
      <c r="I51" s="117">
        <f t="shared" si="2"/>
        <v>0.0777199074074074</v>
      </c>
      <c r="J51" s="63">
        <f t="shared" si="3"/>
        <v>0.0003356481481481405</v>
      </c>
      <c r="M51" s="6">
        <v>40</v>
      </c>
      <c r="N51" s="7">
        <v>73</v>
      </c>
      <c r="O51" s="100">
        <v>0.0777199074074074</v>
      </c>
      <c r="P51" s="63"/>
      <c r="Q51" s="22"/>
      <c r="R51" s="21"/>
      <c r="S51" s="23"/>
      <c r="T51" s="12"/>
      <c r="U51" s="6"/>
      <c r="V51" s="7"/>
      <c r="W51" s="8"/>
      <c r="X51" s="9"/>
      <c r="Y51" s="6"/>
      <c r="Z51" s="7"/>
      <c r="AA51" s="8"/>
      <c r="AB51" s="9"/>
    </row>
    <row r="52" spans="1:28" ht="15">
      <c r="A52" s="94" t="s">
        <v>55</v>
      </c>
      <c r="B52" s="87">
        <v>16</v>
      </c>
      <c r="C52" s="87" t="s">
        <v>274</v>
      </c>
      <c r="D52" s="88" t="s">
        <v>275</v>
      </c>
      <c r="E52" s="89" t="s">
        <v>259</v>
      </c>
      <c r="F52" s="90" t="s">
        <v>276</v>
      </c>
      <c r="G52" s="91" t="s">
        <v>246</v>
      </c>
      <c r="H52" s="91" t="s">
        <v>261</v>
      </c>
      <c r="I52" s="117">
        <f t="shared" si="2"/>
        <v>0.0777199074074074</v>
      </c>
      <c r="J52" s="63">
        <f t="shared" si="3"/>
        <v>0.0003356481481481405</v>
      </c>
      <c r="M52" s="6">
        <v>41</v>
      </c>
      <c r="N52" s="7">
        <v>16</v>
      </c>
      <c r="O52" s="100">
        <v>0.0777199074074074</v>
      </c>
      <c r="P52" s="63"/>
      <c r="Q52" s="22"/>
      <c r="R52" s="21"/>
      <c r="S52" s="23"/>
      <c r="T52" s="12"/>
      <c r="U52" s="6"/>
      <c r="V52" s="7"/>
      <c r="W52" s="8"/>
      <c r="X52" s="9"/>
      <c r="Y52" s="6"/>
      <c r="Z52" s="7"/>
      <c r="AA52" s="8"/>
      <c r="AB52" s="9"/>
    </row>
    <row r="53" spans="1:28" ht="15">
      <c r="A53" s="94" t="s">
        <v>65</v>
      </c>
      <c r="B53" s="87">
        <v>33</v>
      </c>
      <c r="C53" s="87" t="s">
        <v>217</v>
      </c>
      <c r="D53" s="88" t="s">
        <v>218</v>
      </c>
      <c r="E53" s="89" t="s">
        <v>203</v>
      </c>
      <c r="F53" s="90">
        <v>5407</v>
      </c>
      <c r="G53" s="91" t="s">
        <v>162</v>
      </c>
      <c r="H53" s="91" t="s">
        <v>306</v>
      </c>
      <c r="I53" s="117">
        <f t="shared" si="2"/>
        <v>0.0777199074074074</v>
      </c>
      <c r="J53" s="63">
        <f t="shared" si="3"/>
        <v>0.0003356481481481405</v>
      </c>
      <c r="M53" s="6">
        <v>42</v>
      </c>
      <c r="N53" s="7">
        <v>33</v>
      </c>
      <c r="O53" s="100">
        <v>0.0777199074074074</v>
      </c>
      <c r="P53" s="63"/>
      <c r="Q53" s="22"/>
      <c r="R53" s="21"/>
      <c r="S53" s="23"/>
      <c r="T53" s="12"/>
      <c r="U53" s="6"/>
      <c r="V53" s="7"/>
      <c r="W53" s="8"/>
      <c r="X53" s="9"/>
      <c r="Y53" s="6"/>
      <c r="Z53" s="7"/>
      <c r="AA53" s="8"/>
      <c r="AB53" s="9"/>
    </row>
    <row r="54" spans="1:28" ht="15">
      <c r="A54" s="94" t="s">
        <v>57</v>
      </c>
      <c r="B54" s="87">
        <v>77</v>
      </c>
      <c r="C54" s="87" t="s">
        <v>362</v>
      </c>
      <c r="D54" s="88" t="s">
        <v>363</v>
      </c>
      <c r="E54" s="89" t="s">
        <v>364</v>
      </c>
      <c r="F54" s="90">
        <v>8606</v>
      </c>
      <c r="G54" s="91" t="s">
        <v>246</v>
      </c>
      <c r="H54" s="91" t="s">
        <v>351</v>
      </c>
      <c r="I54" s="117">
        <f t="shared" si="2"/>
        <v>0.0777199074074074</v>
      </c>
      <c r="J54" s="63">
        <f t="shared" si="3"/>
        <v>0.0003356481481481405</v>
      </c>
      <c r="M54" s="6">
        <v>43</v>
      </c>
      <c r="N54" s="7">
        <v>77</v>
      </c>
      <c r="O54" s="100">
        <v>0.0777199074074074</v>
      </c>
      <c r="P54" s="63"/>
      <c r="Q54" s="22"/>
      <c r="R54" s="21"/>
      <c r="S54" s="23"/>
      <c r="T54" s="12"/>
      <c r="U54" s="6"/>
      <c r="V54" s="7"/>
      <c r="W54" s="8"/>
      <c r="X54" s="9"/>
      <c r="Y54" s="6"/>
      <c r="Z54" s="7"/>
      <c r="AA54" s="8"/>
      <c r="AB54" s="9"/>
    </row>
    <row r="55" spans="1:28" ht="15">
      <c r="A55" s="94" t="s">
        <v>62</v>
      </c>
      <c r="B55" s="87">
        <v>81</v>
      </c>
      <c r="C55" s="87" t="s">
        <v>365</v>
      </c>
      <c r="D55" s="88" t="s">
        <v>366</v>
      </c>
      <c r="E55" s="89" t="s">
        <v>29</v>
      </c>
      <c r="F55" s="90">
        <v>17408</v>
      </c>
      <c r="G55" s="91" t="s">
        <v>246</v>
      </c>
      <c r="H55" s="91" t="s">
        <v>324</v>
      </c>
      <c r="I55" s="117">
        <f t="shared" si="2"/>
        <v>0.0777199074074074</v>
      </c>
      <c r="J55" s="63">
        <f t="shared" si="3"/>
        <v>0.0003356481481481405</v>
      </c>
      <c r="M55" s="6">
        <v>44</v>
      </c>
      <c r="N55" s="7">
        <v>81</v>
      </c>
      <c r="O55" s="100">
        <v>0.0777199074074074</v>
      </c>
      <c r="P55" s="63"/>
      <c r="Q55" s="22"/>
      <c r="R55" s="21"/>
      <c r="S55" s="23"/>
      <c r="T55" s="12"/>
      <c r="U55" s="6"/>
      <c r="V55" s="7"/>
      <c r="W55" s="8"/>
      <c r="X55" s="9"/>
      <c r="Y55" s="6"/>
      <c r="Z55" s="7"/>
      <c r="AA55" s="8"/>
      <c r="AB55" s="9"/>
    </row>
    <row r="56" spans="1:28" ht="15">
      <c r="A56" s="94" t="s">
        <v>60</v>
      </c>
      <c r="B56" s="87">
        <v>56</v>
      </c>
      <c r="C56" s="87" t="s">
        <v>189</v>
      </c>
      <c r="D56" s="88" t="s">
        <v>190</v>
      </c>
      <c r="E56" s="89" t="s">
        <v>191</v>
      </c>
      <c r="F56" s="90">
        <v>11073</v>
      </c>
      <c r="G56" s="91" t="s">
        <v>162</v>
      </c>
      <c r="H56" s="91" t="s">
        <v>318</v>
      </c>
      <c r="I56" s="117">
        <f t="shared" si="2"/>
        <v>0.0777199074074074</v>
      </c>
      <c r="J56" s="63">
        <f t="shared" si="3"/>
        <v>0.0003356481481481405</v>
      </c>
      <c r="M56" s="6">
        <v>45</v>
      </c>
      <c r="N56" s="7">
        <v>56</v>
      </c>
      <c r="O56" s="100">
        <v>0.0777199074074074</v>
      </c>
      <c r="P56" s="63"/>
      <c r="Q56" s="22"/>
      <c r="R56" s="21"/>
      <c r="S56" s="23"/>
      <c r="T56" s="12"/>
      <c r="U56" s="6"/>
      <c r="V56" s="7"/>
      <c r="W56" s="8"/>
      <c r="X56" s="9"/>
      <c r="Y56" s="6"/>
      <c r="Z56" s="7"/>
      <c r="AA56" s="8"/>
      <c r="AB56" s="9"/>
    </row>
    <row r="57" spans="1:28" ht="15">
      <c r="A57" s="94" t="s">
        <v>59</v>
      </c>
      <c r="B57" s="87">
        <v>26</v>
      </c>
      <c r="C57" s="87" t="s">
        <v>296</v>
      </c>
      <c r="D57" s="88" t="s">
        <v>297</v>
      </c>
      <c r="E57" s="89" t="s">
        <v>284</v>
      </c>
      <c r="F57" s="90" t="s">
        <v>167</v>
      </c>
      <c r="G57" s="91" t="s">
        <v>246</v>
      </c>
      <c r="H57" s="91" t="s">
        <v>213</v>
      </c>
      <c r="I57" s="117">
        <f t="shared" si="2"/>
        <v>0.0777199074074074</v>
      </c>
      <c r="J57" s="63">
        <f t="shared" si="3"/>
        <v>0.0003356481481481405</v>
      </c>
      <c r="M57" s="6">
        <v>46</v>
      </c>
      <c r="N57" s="7">
        <v>26</v>
      </c>
      <c r="O57" s="100">
        <v>0.0777199074074074</v>
      </c>
      <c r="P57" s="63"/>
      <c r="Q57" s="22"/>
      <c r="R57" s="21"/>
      <c r="S57" s="23"/>
      <c r="T57" s="12"/>
      <c r="U57" s="6"/>
      <c r="V57" s="7"/>
      <c r="W57" s="8"/>
      <c r="X57" s="9"/>
      <c r="Y57" s="6"/>
      <c r="Z57" s="7"/>
      <c r="AA57" s="8"/>
      <c r="AB57" s="9"/>
    </row>
    <row r="58" spans="1:28" ht="15">
      <c r="A58" s="94" t="s">
        <v>58</v>
      </c>
      <c r="B58" s="87">
        <v>11</v>
      </c>
      <c r="C58" s="87" t="s">
        <v>257</v>
      </c>
      <c r="D58" s="88" t="s">
        <v>258</v>
      </c>
      <c r="E58" s="89" t="s">
        <v>259</v>
      </c>
      <c r="F58" s="90" t="s">
        <v>260</v>
      </c>
      <c r="G58" s="91" t="s">
        <v>162</v>
      </c>
      <c r="H58" s="91" t="s">
        <v>261</v>
      </c>
      <c r="I58" s="117">
        <f t="shared" si="2"/>
        <v>0.0777199074074074</v>
      </c>
      <c r="J58" s="63">
        <f t="shared" si="3"/>
        <v>0.0003356481481481405</v>
      </c>
      <c r="M58" s="6">
        <v>47</v>
      </c>
      <c r="N58" s="7">
        <v>11</v>
      </c>
      <c r="O58" s="100">
        <v>0.0777199074074074</v>
      </c>
      <c r="P58" s="63"/>
      <c r="Q58" s="22"/>
      <c r="R58" s="21"/>
      <c r="S58" s="23"/>
      <c r="T58" s="12"/>
      <c r="U58" s="6"/>
      <c r="V58" s="7"/>
      <c r="W58" s="8"/>
      <c r="X58" s="9"/>
      <c r="Y58" s="6"/>
      <c r="Z58" s="7"/>
      <c r="AA58" s="8"/>
      <c r="AB58" s="9"/>
    </row>
    <row r="59" spans="1:28" ht="15">
      <c r="A59" s="94" t="s">
        <v>56</v>
      </c>
      <c r="B59" s="87">
        <v>78</v>
      </c>
      <c r="C59" s="87" t="s">
        <v>163</v>
      </c>
      <c r="D59" s="88" t="s">
        <v>164</v>
      </c>
      <c r="E59" s="89" t="s">
        <v>364</v>
      </c>
      <c r="F59" s="90">
        <v>14343</v>
      </c>
      <c r="G59" s="91" t="s">
        <v>162</v>
      </c>
      <c r="H59" s="91" t="s">
        <v>351</v>
      </c>
      <c r="I59" s="117">
        <f t="shared" si="2"/>
        <v>0.0777199074074074</v>
      </c>
      <c r="J59" s="63">
        <f t="shared" si="3"/>
        <v>0.0003356481481481405</v>
      </c>
      <c r="M59" s="6">
        <v>48</v>
      </c>
      <c r="N59" s="7">
        <v>78</v>
      </c>
      <c r="O59" s="100">
        <v>0.0777199074074074</v>
      </c>
      <c r="P59" s="63"/>
      <c r="Q59" s="22"/>
      <c r="R59" s="21"/>
      <c r="S59" s="23"/>
      <c r="T59" s="12"/>
      <c r="U59" s="6"/>
      <c r="V59" s="7"/>
      <c r="W59" s="8"/>
      <c r="X59" s="9"/>
      <c r="Y59" s="6"/>
      <c r="Z59" s="7"/>
      <c r="AA59" s="8"/>
      <c r="AB59" s="9"/>
    </row>
    <row r="60" spans="1:28" ht="15">
      <c r="A60" s="94" t="s">
        <v>54</v>
      </c>
      <c r="B60" s="87">
        <v>63</v>
      </c>
      <c r="C60" s="87" t="s">
        <v>335</v>
      </c>
      <c r="D60" s="88" t="s">
        <v>336</v>
      </c>
      <c r="E60" s="89" t="s">
        <v>24</v>
      </c>
      <c r="F60" s="90">
        <v>18029</v>
      </c>
      <c r="G60" s="91" t="s">
        <v>246</v>
      </c>
      <c r="H60" s="91" t="s">
        <v>212</v>
      </c>
      <c r="I60" s="117">
        <f t="shared" si="2"/>
        <v>0.0777199074074074</v>
      </c>
      <c r="J60" s="63">
        <f t="shared" si="3"/>
        <v>0.0003356481481481405</v>
      </c>
      <c r="M60" s="6">
        <v>49</v>
      </c>
      <c r="N60" s="7">
        <v>63</v>
      </c>
      <c r="O60" s="100">
        <v>0.0777199074074074</v>
      </c>
      <c r="P60" s="63"/>
      <c r="Q60" s="22"/>
      <c r="R60" s="21"/>
      <c r="S60" s="23"/>
      <c r="T60" s="12"/>
      <c r="U60" s="6"/>
      <c r="V60" s="7"/>
      <c r="W60" s="8"/>
      <c r="X60" s="9"/>
      <c r="Y60" s="6"/>
      <c r="Z60" s="7"/>
      <c r="AA60" s="8"/>
      <c r="AB60" s="9"/>
    </row>
    <row r="61" spans="1:28" ht="15">
      <c r="A61" s="94" t="s">
        <v>53</v>
      </c>
      <c r="B61" s="87">
        <v>42</v>
      </c>
      <c r="C61" s="87" t="s">
        <v>185</v>
      </c>
      <c r="D61" s="88" t="s">
        <v>186</v>
      </c>
      <c r="E61" s="89" t="s">
        <v>28</v>
      </c>
      <c r="F61" s="90">
        <v>18099</v>
      </c>
      <c r="G61" s="91" t="s">
        <v>246</v>
      </c>
      <c r="H61" s="91" t="s">
        <v>172</v>
      </c>
      <c r="I61" s="117">
        <f t="shared" si="2"/>
        <v>0.0777199074074074</v>
      </c>
      <c r="J61" s="63">
        <f t="shared" si="3"/>
        <v>0.0003356481481481405</v>
      </c>
      <c r="M61" s="6">
        <v>50</v>
      </c>
      <c r="N61" s="7">
        <v>42</v>
      </c>
      <c r="O61" s="100">
        <v>0.0777199074074074</v>
      </c>
      <c r="P61" s="63"/>
      <c r="Q61" s="22"/>
      <c r="R61" s="21"/>
      <c r="S61" s="23"/>
      <c r="T61" s="12"/>
      <c r="U61" s="6"/>
      <c r="V61" s="7"/>
      <c r="W61" s="8"/>
      <c r="X61" s="9"/>
      <c r="Y61" s="6"/>
      <c r="Z61" s="7"/>
      <c r="AA61" s="8"/>
      <c r="AB61" s="9"/>
    </row>
    <row r="62" spans="1:28" ht="15">
      <c r="A62" s="94" t="s">
        <v>41</v>
      </c>
      <c r="B62" s="87">
        <v>58</v>
      </c>
      <c r="C62" s="87" t="s">
        <v>177</v>
      </c>
      <c r="D62" s="88" t="s">
        <v>178</v>
      </c>
      <c r="E62" s="89" t="s">
        <v>179</v>
      </c>
      <c r="F62" s="90">
        <v>13717</v>
      </c>
      <c r="G62" s="91" t="s">
        <v>162</v>
      </c>
      <c r="H62" s="91" t="s">
        <v>318</v>
      </c>
      <c r="I62" s="117">
        <f t="shared" si="2"/>
        <v>0.0777199074074074</v>
      </c>
      <c r="J62" s="63">
        <f t="shared" si="3"/>
        <v>0.0003356481481481405</v>
      </c>
      <c r="M62" s="6">
        <v>51</v>
      </c>
      <c r="N62" s="7">
        <v>58</v>
      </c>
      <c r="O62" s="100">
        <v>0.0777199074074074</v>
      </c>
      <c r="P62" s="63"/>
      <c r="Q62" s="22"/>
      <c r="R62" s="21"/>
      <c r="S62" s="23"/>
      <c r="T62" s="12"/>
      <c r="U62" s="6"/>
      <c r="V62" s="7"/>
      <c r="W62" s="8"/>
      <c r="X62" s="9"/>
      <c r="Y62" s="6"/>
      <c r="Z62" s="7"/>
      <c r="AA62" s="8"/>
      <c r="AB62" s="9"/>
    </row>
    <row r="63" spans="1:28" ht="15">
      <c r="A63" s="94" t="s">
        <v>45</v>
      </c>
      <c r="B63" s="87">
        <v>29</v>
      </c>
      <c r="C63" s="87" t="s">
        <v>166</v>
      </c>
      <c r="D63" s="88" t="s">
        <v>304</v>
      </c>
      <c r="E63" s="89" t="s">
        <v>284</v>
      </c>
      <c r="F63" s="90" t="s">
        <v>305</v>
      </c>
      <c r="G63" s="91" t="s">
        <v>165</v>
      </c>
      <c r="H63" s="91" t="s">
        <v>213</v>
      </c>
      <c r="I63" s="117">
        <f t="shared" si="2"/>
        <v>0.07803240740740741</v>
      </c>
      <c r="J63" s="63">
        <f t="shared" si="3"/>
        <v>0.0006481481481481477</v>
      </c>
      <c r="M63" s="6">
        <v>52</v>
      </c>
      <c r="N63" s="7">
        <v>29</v>
      </c>
      <c r="O63" s="100">
        <v>0.07803240740740741</v>
      </c>
      <c r="P63" s="63"/>
      <c r="Q63" s="22"/>
      <c r="R63" s="21"/>
      <c r="S63" s="23"/>
      <c r="T63" s="12"/>
      <c r="U63" s="6"/>
      <c r="V63" s="7"/>
      <c r="W63" s="8"/>
      <c r="X63" s="9"/>
      <c r="Y63" s="6"/>
      <c r="Z63" s="7"/>
      <c r="AA63" s="8"/>
      <c r="AB63" s="9"/>
    </row>
    <row r="64" spans="1:28" ht="15">
      <c r="A64" s="94" t="s">
        <v>52</v>
      </c>
      <c r="B64" s="87">
        <v>67</v>
      </c>
      <c r="C64" s="87" t="s">
        <v>341</v>
      </c>
      <c r="D64" s="88" t="s">
        <v>342</v>
      </c>
      <c r="E64" s="89" t="s">
        <v>24</v>
      </c>
      <c r="F64" s="90">
        <v>7823</v>
      </c>
      <c r="G64" s="91" t="s">
        <v>165</v>
      </c>
      <c r="H64" s="91" t="s">
        <v>212</v>
      </c>
      <c r="I64" s="117">
        <f t="shared" si="2"/>
        <v>0.07872685185185185</v>
      </c>
      <c r="J64" s="63">
        <f t="shared" si="3"/>
        <v>0.0013425925925925897</v>
      </c>
      <c r="M64" s="6">
        <v>53</v>
      </c>
      <c r="N64" s="7">
        <v>67</v>
      </c>
      <c r="O64" s="100">
        <v>0.07875</v>
      </c>
      <c r="P64" s="63">
        <v>2.3148148148148147E-05</v>
      </c>
      <c r="Q64" s="22"/>
      <c r="R64" s="21"/>
      <c r="S64" s="23"/>
      <c r="T64" s="12"/>
      <c r="U64" s="6"/>
      <c r="V64" s="7"/>
      <c r="W64" s="8"/>
      <c r="X64" s="9"/>
      <c r="Y64" s="6"/>
      <c r="Z64" s="7"/>
      <c r="AA64" s="8"/>
      <c r="AB64" s="9"/>
    </row>
    <row r="65" spans="1:28" ht="15">
      <c r="A65" s="94" t="s">
        <v>50</v>
      </c>
      <c r="B65" s="87">
        <v>5</v>
      </c>
      <c r="C65" s="87" t="s">
        <v>250</v>
      </c>
      <c r="D65" s="88" t="s">
        <v>251</v>
      </c>
      <c r="E65" s="89" t="s">
        <v>252</v>
      </c>
      <c r="F65" s="90" t="s">
        <v>253</v>
      </c>
      <c r="G65" s="91" t="s">
        <v>246</v>
      </c>
      <c r="H65" s="91" t="s">
        <v>211</v>
      </c>
      <c r="I65" s="117">
        <f t="shared" si="2"/>
        <v>0.08638888888888889</v>
      </c>
      <c r="J65" s="63">
        <f t="shared" si="3"/>
        <v>0.009004629629629626</v>
      </c>
      <c r="M65" s="6">
        <v>54</v>
      </c>
      <c r="N65" s="7">
        <v>5</v>
      </c>
      <c r="O65" s="100">
        <v>0.08638888888888889</v>
      </c>
      <c r="P65" s="63"/>
      <c r="Q65" s="22"/>
      <c r="R65" s="21"/>
      <c r="S65" s="23"/>
      <c r="T65" s="12"/>
      <c r="U65" s="6"/>
      <c r="V65" s="7"/>
      <c r="W65" s="8"/>
      <c r="X65" s="9"/>
      <c r="Y65" s="6"/>
      <c r="Z65" s="7"/>
      <c r="AA65" s="8"/>
      <c r="AB65" s="9"/>
    </row>
    <row r="66" spans="1:28" ht="15">
      <c r="A66" s="94" t="s">
        <v>47</v>
      </c>
      <c r="B66" s="87">
        <v>59</v>
      </c>
      <c r="C66" s="87" t="s">
        <v>329</v>
      </c>
      <c r="D66" s="88" t="s">
        <v>330</v>
      </c>
      <c r="E66" s="89" t="s">
        <v>179</v>
      </c>
      <c r="F66" s="90">
        <v>11859</v>
      </c>
      <c r="G66" s="91" t="s">
        <v>162</v>
      </c>
      <c r="H66" s="91" t="s">
        <v>318</v>
      </c>
      <c r="I66" s="117">
        <f t="shared" si="2"/>
        <v>0.08638888888888889</v>
      </c>
      <c r="J66" s="63">
        <f t="shared" si="3"/>
        <v>0.009004629629629626</v>
      </c>
      <c r="M66" s="6">
        <v>55</v>
      </c>
      <c r="N66" s="7">
        <v>59</v>
      </c>
      <c r="O66" s="100">
        <v>0.08638888888888889</v>
      </c>
      <c r="P66" s="63"/>
      <c r="Q66" s="22"/>
      <c r="R66" s="21"/>
      <c r="S66" s="23"/>
      <c r="T66" s="12"/>
      <c r="U66" s="6"/>
      <c r="V66" s="7"/>
      <c r="W66" s="8"/>
      <c r="X66" s="9"/>
      <c r="Y66" s="6"/>
      <c r="Z66" s="7"/>
      <c r="AA66" s="8"/>
      <c r="AB66" s="9"/>
    </row>
    <row r="67" spans="1:28" ht="15">
      <c r="A67" s="94" t="s">
        <v>49</v>
      </c>
      <c r="B67" s="87">
        <v>27</v>
      </c>
      <c r="C67" s="87" t="s">
        <v>298</v>
      </c>
      <c r="D67" s="88" t="s">
        <v>299</v>
      </c>
      <c r="E67" s="89" t="s">
        <v>284</v>
      </c>
      <c r="F67" s="90" t="s">
        <v>300</v>
      </c>
      <c r="G67" s="91" t="s">
        <v>165</v>
      </c>
      <c r="H67" s="91" t="s">
        <v>213</v>
      </c>
      <c r="I67" s="117">
        <f t="shared" si="2"/>
        <v>0.08638888888888889</v>
      </c>
      <c r="J67" s="63">
        <f t="shared" si="3"/>
        <v>0.009004629629629626</v>
      </c>
      <c r="M67" s="6">
        <v>56</v>
      </c>
      <c r="N67" s="7">
        <v>27</v>
      </c>
      <c r="O67" s="100">
        <v>0.08638888888888889</v>
      </c>
      <c r="P67" s="63"/>
      <c r="Q67" s="22"/>
      <c r="R67" s="21"/>
      <c r="S67" s="23"/>
      <c r="T67" s="12"/>
      <c r="U67" s="6"/>
      <c r="V67" s="7"/>
      <c r="W67" s="8"/>
      <c r="X67" s="9"/>
      <c r="Y67" s="6"/>
      <c r="Z67" s="7"/>
      <c r="AA67" s="8"/>
      <c r="AB67" s="9"/>
    </row>
    <row r="68" spans="1:28" ht="15">
      <c r="A68" s="94" t="s">
        <v>48</v>
      </c>
      <c r="B68" s="87">
        <v>28</v>
      </c>
      <c r="C68" s="87" t="s">
        <v>301</v>
      </c>
      <c r="D68" s="88" t="s">
        <v>302</v>
      </c>
      <c r="E68" s="89" t="s">
        <v>284</v>
      </c>
      <c r="F68" s="90" t="s">
        <v>303</v>
      </c>
      <c r="G68" s="91" t="s">
        <v>165</v>
      </c>
      <c r="H68" s="91" t="s">
        <v>213</v>
      </c>
      <c r="I68" s="117">
        <f t="shared" si="2"/>
        <v>0.08638888888888889</v>
      </c>
      <c r="J68" s="63">
        <f t="shared" si="3"/>
        <v>0.009004629629629626</v>
      </c>
      <c r="M68" s="6">
        <v>57</v>
      </c>
      <c r="N68" s="7">
        <v>28</v>
      </c>
      <c r="O68" s="100">
        <v>0.08638888888888889</v>
      </c>
      <c r="P68" s="63"/>
      <c r="Q68" s="22"/>
      <c r="R68" s="21"/>
      <c r="S68" s="23"/>
      <c r="T68" s="12"/>
      <c r="U68" s="6"/>
      <c r="V68" s="7"/>
      <c r="W68" s="8"/>
      <c r="X68" s="9"/>
      <c r="Y68" s="6"/>
      <c r="Z68" s="7"/>
      <c r="AA68" s="8"/>
      <c r="AB68" s="9"/>
    </row>
    <row r="69" spans="1:28" ht="15">
      <c r="A69" s="94" t="s">
        <v>46</v>
      </c>
      <c r="B69" s="87">
        <v>84</v>
      </c>
      <c r="C69" s="87" t="s">
        <v>195</v>
      </c>
      <c r="D69" s="88" t="s">
        <v>196</v>
      </c>
      <c r="E69" s="89" t="s">
        <v>194</v>
      </c>
      <c r="F69" s="90">
        <v>18732</v>
      </c>
      <c r="G69" s="91" t="s">
        <v>162</v>
      </c>
      <c r="H69" s="91" t="s">
        <v>324</v>
      </c>
      <c r="I69" s="117">
        <f t="shared" si="2"/>
        <v>0.08638888888888889</v>
      </c>
      <c r="J69" s="63">
        <f t="shared" si="3"/>
        <v>0.009004629629629626</v>
      </c>
      <c r="M69" s="6">
        <v>58</v>
      </c>
      <c r="N69" s="7">
        <v>84</v>
      </c>
      <c r="O69" s="100">
        <v>0.08638888888888889</v>
      </c>
      <c r="P69" s="63"/>
      <c r="Q69" s="22"/>
      <c r="R69" s="21"/>
      <c r="S69" s="23"/>
      <c r="T69" s="12"/>
      <c r="U69" s="6"/>
      <c r="V69" s="7"/>
      <c r="W69" s="8"/>
      <c r="X69" s="9"/>
      <c r="Y69" s="6"/>
      <c r="Z69" s="7"/>
      <c r="AA69" s="8"/>
      <c r="AB69" s="9"/>
    </row>
    <row r="70" spans="1:28" ht="15">
      <c r="A70" s="94" t="s">
        <v>44</v>
      </c>
      <c r="B70" s="87">
        <v>75</v>
      </c>
      <c r="C70" s="87" t="s">
        <v>358</v>
      </c>
      <c r="D70" s="88" t="s">
        <v>359</v>
      </c>
      <c r="E70" s="89" t="s">
        <v>22</v>
      </c>
      <c r="F70" s="90">
        <v>10234</v>
      </c>
      <c r="G70" s="91" t="s">
        <v>246</v>
      </c>
      <c r="H70" s="91" t="s">
        <v>351</v>
      </c>
      <c r="I70" s="117">
        <f t="shared" si="2"/>
        <v>0.08638888888888889</v>
      </c>
      <c r="J70" s="63">
        <f t="shared" si="3"/>
        <v>0.009004629629629626</v>
      </c>
      <c r="M70" s="6">
        <v>59</v>
      </c>
      <c r="N70" s="7">
        <v>75</v>
      </c>
      <c r="O70" s="100">
        <v>0.08638888888888889</v>
      </c>
      <c r="P70" s="63"/>
      <c r="Q70" s="22"/>
      <c r="R70" s="21"/>
      <c r="S70" s="23"/>
      <c r="T70" s="12"/>
      <c r="U70" s="6"/>
      <c r="V70" s="7"/>
      <c r="W70" s="8"/>
      <c r="X70" s="9"/>
      <c r="Y70" s="6"/>
      <c r="Z70" s="7"/>
      <c r="AA70" s="8"/>
      <c r="AB70" s="9"/>
    </row>
    <row r="71" spans="1:28" ht="15">
      <c r="A71" s="94" t="s">
        <v>43</v>
      </c>
      <c r="B71" s="87">
        <v>57</v>
      </c>
      <c r="C71" s="87" t="s">
        <v>325</v>
      </c>
      <c r="D71" s="88" t="s">
        <v>326</v>
      </c>
      <c r="E71" s="89" t="s">
        <v>327</v>
      </c>
      <c r="F71" s="90">
        <v>8956</v>
      </c>
      <c r="G71" s="91" t="s">
        <v>171</v>
      </c>
      <c r="H71" s="91" t="s">
        <v>318</v>
      </c>
      <c r="I71" s="117">
        <f t="shared" si="2"/>
        <v>0.08638888888888889</v>
      </c>
      <c r="J71" s="63">
        <f t="shared" si="3"/>
        <v>0.009004629629629626</v>
      </c>
      <c r="M71" s="6">
        <v>60</v>
      </c>
      <c r="N71" s="7">
        <v>57</v>
      </c>
      <c r="O71" s="100">
        <v>0.08638888888888889</v>
      </c>
      <c r="P71" s="63"/>
      <c r="Q71" s="22"/>
      <c r="R71" s="21"/>
      <c r="S71" s="23"/>
      <c r="T71" s="12"/>
      <c r="U71" s="6"/>
      <c r="V71" s="7"/>
      <c r="W71" s="8"/>
      <c r="X71" s="9"/>
      <c r="Y71" s="6"/>
      <c r="Z71" s="7"/>
      <c r="AA71" s="8"/>
      <c r="AB71" s="9"/>
    </row>
    <row r="72" spans="1:28" ht="15">
      <c r="A72" s="94" t="s">
        <v>42</v>
      </c>
      <c r="B72" s="87">
        <v>46</v>
      </c>
      <c r="C72" s="87" t="s">
        <v>312</v>
      </c>
      <c r="D72" s="88" t="s">
        <v>313</v>
      </c>
      <c r="E72" s="89" t="s">
        <v>28</v>
      </c>
      <c r="F72" s="90">
        <v>2103</v>
      </c>
      <c r="G72" s="91" t="s">
        <v>171</v>
      </c>
      <c r="H72" s="91" t="s">
        <v>172</v>
      </c>
      <c r="I72" s="117">
        <f t="shared" si="2"/>
        <v>0.08931712962962962</v>
      </c>
      <c r="J72" s="63">
        <f t="shared" si="3"/>
        <v>0.011932870370370358</v>
      </c>
      <c r="M72" s="6">
        <v>61</v>
      </c>
      <c r="N72" s="7">
        <v>46</v>
      </c>
      <c r="O72" s="100">
        <v>0.08931712962962962</v>
      </c>
      <c r="P72" s="63"/>
      <c r="Q72" s="22"/>
      <c r="R72" s="21"/>
      <c r="S72" s="23"/>
      <c r="T72" s="12"/>
      <c r="U72" s="6"/>
      <c r="V72" s="7"/>
      <c r="W72" s="8"/>
      <c r="X72" s="9"/>
      <c r="Y72" s="6"/>
      <c r="Z72" s="7"/>
      <c r="AA72" s="8"/>
      <c r="AB72" s="9"/>
    </row>
    <row r="73" spans="1:28" ht="15">
      <c r="A73" s="94" t="s">
        <v>149</v>
      </c>
      <c r="B73" s="87">
        <v>69</v>
      </c>
      <c r="C73" s="87" t="s">
        <v>346</v>
      </c>
      <c r="D73" s="88" t="s">
        <v>347</v>
      </c>
      <c r="E73" s="89" t="s">
        <v>24</v>
      </c>
      <c r="F73" s="90">
        <v>13022</v>
      </c>
      <c r="G73" s="91" t="s">
        <v>246</v>
      </c>
      <c r="H73" s="91" t="s">
        <v>212</v>
      </c>
      <c r="I73" s="117">
        <f t="shared" si="2"/>
        <v>0.089375</v>
      </c>
      <c r="J73" s="63">
        <f t="shared" si="3"/>
        <v>0.011990740740740732</v>
      </c>
      <c r="M73" s="6">
        <v>62</v>
      </c>
      <c r="N73" s="7">
        <v>69</v>
      </c>
      <c r="O73" s="100">
        <v>0.089375</v>
      </c>
      <c r="P73" s="63"/>
      <c r="Q73" s="22"/>
      <c r="R73" s="21"/>
      <c r="S73" s="23"/>
      <c r="T73" s="12"/>
      <c r="U73" s="6"/>
      <c r="V73" s="7"/>
      <c r="W73" s="8"/>
      <c r="X73" s="9"/>
      <c r="Y73" s="6"/>
      <c r="Z73" s="7"/>
      <c r="AA73" s="8"/>
      <c r="AB73" s="9"/>
    </row>
    <row r="74" spans="1:28" ht="15">
      <c r="A74" s="94" t="s">
        <v>150</v>
      </c>
      <c r="B74" s="87">
        <v>55</v>
      </c>
      <c r="C74" s="87" t="s">
        <v>321</v>
      </c>
      <c r="D74" s="88" t="s">
        <v>322</v>
      </c>
      <c r="E74" s="89" t="s">
        <v>323</v>
      </c>
      <c r="F74" s="90">
        <v>11522</v>
      </c>
      <c r="G74" s="91" t="s">
        <v>171</v>
      </c>
      <c r="H74" s="91" t="s">
        <v>324</v>
      </c>
      <c r="I74" s="117">
        <f t="shared" si="2"/>
        <v>0.089375</v>
      </c>
      <c r="J74" s="63">
        <f t="shared" si="3"/>
        <v>0.011990740740740732</v>
      </c>
      <c r="M74" s="6">
        <v>63</v>
      </c>
      <c r="N74" s="7">
        <v>55</v>
      </c>
      <c r="O74" s="100">
        <v>0.089375</v>
      </c>
      <c r="P74" s="63"/>
      <c r="Q74" s="22"/>
      <c r="R74" s="21"/>
      <c r="S74" s="23"/>
      <c r="T74" s="12"/>
      <c r="U74" s="6"/>
      <c r="V74" s="7"/>
      <c r="W74" s="8"/>
      <c r="X74" s="9"/>
      <c r="Y74" s="6"/>
      <c r="Z74" s="7"/>
      <c r="AA74" s="8"/>
      <c r="AB74" s="9"/>
    </row>
    <row r="75" spans="1:28" ht="15">
      <c r="A75" s="94" t="s">
        <v>151</v>
      </c>
      <c r="B75" s="87">
        <v>62</v>
      </c>
      <c r="C75" s="87" t="s">
        <v>333</v>
      </c>
      <c r="D75" s="88" t="s">
        <v>334</v>
      </c>
      <c r="E75" s="89" t="s">
        <v>24</v>
      </c>
      <c r="F75" s="90">
        <v>7131</v>
      </c>
      <c r="G75" s="91" t="s">
        <v>165</v>
      </c>
      <c r="H75" s="91" t="s">
        <v>212</v>
      </c>
      <c r="I75" s="117">
        <f t="shared" si="2"/>
        <v>0.09229166666666666</v>
      </c>
      <c r="J75" s="63">
        <f t="shared" si="3"/>
        <v>0.014907407407407397</v>
      </c>
      <c r="M75" s="6">
        <v>64</v>
      </c>
      <c r="N75" s="7">
        <v>62</v>
      </c>
      <c r="O75" s="100">
        <v>0.09229166666666666</v>
      </c>
      <c r="P75" s="63"/>
      <c r="Q75" s="22"/>
      <c r="R75" s="21"/>
      <c r="S75" s="23"/>
      <c r="T75" s="12"/>
      <c r="U75" s="6"/>
      <c r="V75" s="7"/>
      <c r="W75" s="8"/>
      <c r="X75" s="9"/>
      <c r="Y75" s="6"/>
      <c r="Z75" s="7"/>
      <c r="AA75" s="8"/>
      <c r="AB75" s="9"/>
    </row>
    <row r="76" spans="1:28" ht="15">
      <c r="A76" s="94" t="s">
        <v>152</v>
      </c>
      <c r="B76" s="173">
        <v>68</v>
      </c>
      <c r="C76" s="173" t="s">
        <v>343</v>
      </c>
      <c r="D76" s="101" t="s">
        <v>344</v>
      </c>
      <c r="E76" s="174" t="s">
        <v>345</v>
      </c>
      <c r="F76" s="175">
        <v>9637</v>
      </c>
      <c r="G76" s="176" t="s">
        <v>246</v>
      </c>
      <c r="H76" s="176" t="s">
        <v>212</v>
      </c>
      <c r="I76" s="117">
        <f t="shared" si="2"/>
        <v>0.09822916666666666</v>
      </c>
      <c r="J76" s="63">
        <f>I76-$I$12</f>
        <v>0.020844907407407395</v>
      </c>
      <c r="M76" s="6">
        <v>65</v>
      </c>
      <c r="N76" s="7">
        <v>68</v>
      </c>
      <c r="O76" s="100">
        <v>0.09822916666666666</v>
      </c>
      <c r="P76" s="63"/>
      <c r="Q76" s="22"/>
      <c r="R76" s="21"/>
      <c r="S76" s="23"/>
      <c r="T76" s="12"/>
      <c r="U76" s="6"/>
      <c r="V76" s="7"/>
      <c r="W76" s="8"/>
      <c r="X76" s="9"/>
      <c r="Y76" s="6"/>
      <c r="Z76" s="7"/>
      <c r="AA76" s="8"/>
      <c r="AB76" s="9"/>
    </row>
    <row r="77" spans="1:28" ht="15">
      <c r="A77" s="94" t="s">
        <v>153</v>
      </c>
      <c r="B77" s="87">
        <v>52</v>
      </c>
      <c r="C77" s="87" t="s">
        <v>319</v>
      </c>
      <c r="D77" s="88" t="s">
        <v>320</v>
      </c>
      <c r="E77" s="89" t="s">
        <v>184</v>
      </c>
      <c r="F77" s="90">
        <v>12575</v>
      </c>
      <c r="G77" s="91" t="s">
        <v>162</v>
      </c>
      <c r="H77" s="91" t="s">
        <v>318</v>
      </c>
      <c r="I77" s="117">
        <f t="shared" si="2"/>
        <v>0.09884259259259259</v>
      </c>
      <c r="J77" s="63">
        <f>I77-$I$12</f>
        <v>0.02145833333333333</v>
      </c>
      <c r="M77" s="6">
        <v>66</v>
      </c>
      <c r="N77" s="7">
        <v>52</v>
      </c>
      <c r="O77" s="100">
        <v>0.09884259259259259</v>
      </c>
      <c r="P77" s="63"/>
      <c r="Q77" s="22"/>
      <c r="R77" s="21"/>
      <c r="S77" s="23"/>
      <c r="T77" s="12"/>
      <c r="U77" s="6"/>
      <c r="V77" s="7"/>
      <c r="W77" s="8"/>
      <c r="X77" s="9"/>
      <c r="Y77" s="6"/>
      <c r="Z77" s="7"/>
      <c r="AA77" s="8"/>
      <c r="AB77" s="9"/>
    </row>
    <row r="78" spans="1:28" ht="15">
      <c r="A78" s="94"/>
      <c r="B78" s="87">
        <v>18</v>
      </c>
      <c r="C78" s="87" t="s">
        <v>280</v>
      </c>
      <c r="D78" s="88" t="s">
        <v>281</v>
      </c>
      <c r="E78" s="89" t="s">
        <v>259</v>
      </c>
      <c r="F78" s="90" t="s">
        <v>282</v>
      </c>
      <c r="G78" s="91" t="s">
        <v>162</v>
      </c>
      <c r="H78" s="91" t="s">
        <v>261</v>
      </c>
      <c r="I78" s="117" t="s">
        <v>40</v>
      </c>
      <c r="J78" s="63"/>
      <c r="M78" s="6"/>
      <c r="N78" s="7">
        <v>18</v>
      </c>
      <c r="O78" s="100" t="s">
        <v>40</v>
      </c>
      <c r="P78" s="63"/>
      <c r="Q78" s="22"/>
      <c r="R78" s="21"/>
      <c r="S78" s="23"/>
      <c r="T78" s="12"/>
      <c r="U78" s="6"/>
      <c r="V78" s="7"/>
      <c r="W78" s="8"/>
      <c r="X78" s="9"/>
      <c r="Y78" s="6"/>
      <c r="Z78" s="7"/>
      <c r="AA78" s="8"/>
      <c r="AB78" s="9"/>
    </row>
    <row r="79" spans="1:28" ht="15">
      <c r="A79" s="94"/>
      <c r="B79" s="87">
        <v>61</v>
      </c>
      <c r="C79" s="87" t="s">
        <v>331</v>
      </c>
      <c r="D79" s="88" t="s">
        <v>332</v>
      </c>
      <c r="E79" s="89" t="s">
        <v>24</v>
      </c>
      <c r="F79" s="90">
        <v>18978</v>
      </c>
      <c r="G79" s="91" t="s">
        <v>165</v>
      </c>
      <c r="H79" s="91" t="s">
        <v>212</v>
      </c>
      <c r="I79" s="117" t="s">
        <v>40</v>
      </c>
      <c r="J79" s="63"/>
      <c r="M79" s="6"/>
      <c r="N79" s="7">
        <v>61</v>
      </c>
      <c r="O79" s="100" t="s">
        <v>40</v>
      </c>
      <c r="P79" s="63"/>
      <c r="Q79" s="22"/>
      <c r="R79" s="21"/>
      <c r="S79" s="23"/>
      <c r="T79" s="12"/>
      <c r="U79" s="6"/>
      <c r="V79" s="7"/>
      <c r="W79" s="8"/>
      <c r="X79" s="9"/>
      <c r="Y79" s="6"/>
      <c r="Z79" s="7"/>
      <c r="AA79" s="8"/>
      <c r="AB79" s="9"/>
    </row>
    <row r="80" spans="1:10" ht="15">
      <c r="A80" s="95"/>
      <c r="B80" s="95" t="s">
        <v>410</v>
      </c>
      <c r="C80" s="93"/>
      <c r="D80" s="95"/>
      <c r="E80" s="95"/>
      <c r="F80" s="95"/>
      <c r="G80" s="95"/>
      <c r="H80" s="95"/>
      <c r="I80" s="95"/>
      <c r="J80" s="95"/>
    </row>
    <row r="82" spans="1:10" ht="12.75">
      <c r="A82" s="18"/>
      <c r="B82" s="149" t="s">
        <v>155</v>
      </c>
      <c r="C82" s="68"/>
      <c r="D82" s="18"/>
      <c r="E82" s="18"/>
      <c r="F82" s="18"/>
      <c r="G82" s="18"/>
      <c r="H82" s="18"/>
      <c r="I82" s="18"/>
      <c r="J82" s="18"/>
    </row>
    <row r="83" spans="1:10" ht="12.75">
      <c r="A83" s="18"/>
      <c r="B83" s="18"/>
      <c r="C83" s="69" t="s">
        <v>39</v>
      </c>
      <c r="D83" s="101" t="s">
        <v>248</v>
      </c>
      <c r="E83" s="18"/>
      <c r="F83" s="70"/>
      <c r="G83" s="18"/>
      <c r="H83" s="18"/>
      <c r="I83" s="18"/>
      <c r="J83" s="18"/>
    </row>
    <row r="84" spans="1:10" ht="12.75">
      <c r="A84" s="18"/>
      <c r="B84" s="71"/>
      <c r="C84" s="69" t="s">
        <v>206</v>
      </c>
      <c r="D84" s="101" t="s">
        <v>244</v>
      </c>
      <c r="E84" s="18"/>
      <c r="F84" s="70"/>
      <c r="G84" s="69"/>
      <c r="H84" s="18"/>
      <c r="I84" s="18"/>
      <c r="J84" s="18"/>
    </row>
    <row r="85" spans="1:10" ht="12.75">
      <c r="A85" s="18"/>
      <c r="B85" s="71"/>
      <c r="C85" s="69" t="s">
        <v>207</v>
      </c>
      <c r="D85" s="178" t="s">
        <v>315</v>
      </c>
      <c r="E85" s="18"/>
      <c r="F85" s="70"/>
      <c r="G85" s="18"/>
      <c r="H85" s="18"/>
      <c r="I85" s="18"/>
      <c r="J85" s="18"/>
    </row>
    <row r="86" spans="1:10" ht="12.75">
      <c r="A86" s="18"/>
      <c r="B86" s="18"/>
      <c r="C86" s="69" t="s">
        <v>38</v>
      </c>
      <c r="D86" s="101" t="s">
        <v>294</v>
      </c>
      <c r="E86" s="18"/>
      <c r="F86" s="70"/>
      <c r="G86" s="18"/>
      <c r="H86" s="18"/>
      <c r="I86" s="18"/>
      <c r="J86" s="18"/>
    </row>
    <row r="87" spans="1:10" ht="12.75">
      <c r="A87" s="18"/>
      <c r="B87" s="18"/>
      <c r="C87" s="2"/>
      <c r="D87" s="17"/>
      <c r="E87" s="18"/>
      <c r="F87" s="70"/>
      <c r="G87" s="18"/>
      <c r="H87" s="18"/>
      <c r="I87" s="18"/>
      <c r="J87" s="18"/>
    </row>
    <row r="88" spans="1:10" ht="12.75">
      <c r="A88" s="18"/>
      <c r="B88" s="72"/>
      <c r="C88" s="65"/>
      <c r="D88" s="17"/>
      <c r="E88" s="18"/>
      <c r="F88" s="70"/>
      <c r="G88" s="18"/>
      <c r="H88" s="18"/>
      <c r="I88" s="18"/>
      <c r="J88" s="18"/>
    </row>
    <row r="89" spans="1:10" ht="12.75">
      <c r="A89" s="18"/>
      <c r="B89" s="72"/>
      <c r="C89" s="65"/>
      <c r="D89" s="17"/>
      <c r="E89" s="18"/>
      <c r="F89" s="70"/>
      <c r="G89" s="18"/>
      <c r="H89" s="18"/>
      <c r="I89" s="18"/>
      <c r="J89" s="18"/>
    </row>
    <row r="90" spans="1:10" ht="12.75">
      <c r="A90" s="18"/>
      <c r="B90" s="72"/>
      <c r="C90" s="65"/>
      <c r="D90" s="17"/>
      <c r="E90" s="18"/>
      <c r="F90" s="70"/>
      <c r="G90" s="18"/>
      <c r="H90" s="18"/>
      <c r="I90" s="18"/>
      <c r="J90" s="18"/>
    </row>
    <row r="91" spans="1:10" ht="12.75">
      <c r="A91" s="18"/>
      <c r="B91" s="72"/>
      <c r="C91" s="65"/>
      <c r="D91" s="17"/>
      <c r="E91" s="18"/>
      <c r="F91" s="70"/>
      <c r="G91" s="18"/>
      <c r="H91" s="18"/>
      <c r="I91" s="18"/>
      <c r="J91" s="18"/>
    </row>
    <row r="92" spans="1:10" ht="12.75">
      <c r="A92" s="18"/>
      <c r="B92" s="72"/>
      <c r="C92" s="65"/>
      <c r="D92" s="17"/>
      <c r="E92" s="18"/>
      <c r="F92" s="70"/>
      <c r="G92" s="18"/>
      <c r="H92" s="18"/>
      <c r="I92" s="18"/>
      <c r="J92" s="18"/>
    </row>
    <row r="93" spans="1:10" ht="12.75">
      <c r="A93" s="18"/>
      <c r="B93" s="72"/>
      <c r="C93" s="65"/>
      <c r="D93" s="17"/>
      <c r="E93" s="18"/>
      <c r="F93" s="70"/>
      <c r="G93" s="18"/>
      <c r="H93" s="18"/>
      <c r="I93" s="18"/>
      <c r="J93" s="18"/>
    </row>
    <row r="94" spans="1:10" ht="12.75">
      <c r="A94" s="18"/>
      <c r="B94" s="72"/>
      <c r="C94" s="65"/>
      <c r="D94" s="17"/>
      <c r="E94" s="18"/>
      <c r="F94" s="70"/>
      <c r="G94" s="18"/>
      <c r="H94" s="18"/>
      <c r="I94" s="18"/>
      <c r="J94" s="18"/>
    </row>
    <row r="95" spans="1:10" ht="12.75">
      <c r="A95" s="18"/>
      <c r="B95" s="72"/>
      <c r="C95" s="65"/>
      <c r="D95" s="17"/>
      <c r="E95" s="18"/>
      <c r="F95" s="70"/>
      <c r="G95" s="18"/>
      <c r="H95" s="18"/>
      <c r="I95" s="18"/>
      <c r="J95" s="18"/>
    </row>
    <row r="96" spans="1:10" ht="12.75">
      <c r="A96" s="18"/>
      <c r="B96" s="72"/>
      <c r="C96" s="65"/>
      <c r="D96" s="17"/>
      <c r="E96" s="18"/>
      <c r="F96" s="70"/>
      <c r="G96" s="18"/>
      <c r="H96" s="18"/>
      <c r="I96" s="18"/>
      <c r="J96" s="18"/>
    </row>
    <row r="97" spans="1:10" ht="12.75">
      <c r="A97" s="18"/>
      <c r="B97" s="72"/>
      <c r="C97" s="65"/>
      <c r="D97" s="17"/>
      <c r="E97" s="18"/>
      <c r="F97" s="70"/>
      <c r="G97" s="18"/>
      <c r="H97" s="18"/>
      <c r="I97" s="18"/>
      <c r="J97" s="18"/>
    </row>
    <row r="98" spans="1:10" ht="12.75">
      <c r="A98" s="18"/>
      <c r="B98" s="72"/>
      <c r="C98" s="65"/>
      <c r="D98" s="17"/>
      <c r="E98" s="18"/>
      <c r="F98" s="70"/>
      <c r="G98" s="18"/>
      <c r="H98" s="18"/>
      <c r="I98" s="18"/>
      <c r="J98" s="18"/>
    </row>
    <row r="99" spans="1:10" ht="12.75">
      <c r="A99" s="18"/>
      <c r="B99" s="72"/>
      <c r="C99" s="65"/>
      <c r="D99" s="17"/>
      <c r="E99" s="18"/>
      <c r="F99" s="70"/>
      <c r="G99" s="18"/>
      <c r="H99" s="18"/>
      <c r="I99" s="18"/>
      <c r="J99" s="18"/>
    </row>
    <row r="100" spans="1:10" ht="12.75">
      <c r="A100" s="18"/>
      <c r="B100" s="72"/>
      <c r="C100" s="65"/>
      <c r="D100" s="17"/>
      <c r="E100" s="18"/>
      <c r="F100" s="70"/>
      <c r="G100" s="18"/>
      <c r="H100" s="18"/>
      <c r="I100" s="18"/>
      <c r="J100" s="18"/>
    </row>
    <row r="101" spans="1:10" ht="12.75">
      <c r="A101" s="18"/>
      <c r="B101" s="72"/>
      <c r="C101" s="65"/>
      <c r="D101" s="17"/>
      <c r="E101" s="18"/>
      <c r="F101" s="70"/>
      <c r="G101" s="18"/>
      <c r="H101" s="18"/>
      <c r="I101" s="18"/>
      <c r="J101" s="18"/>
    </row>
    <row r="102" spans="1:10" ht="12.75">
      <c r="A102" s="18"/>
      <c r="B102" s="72"/>
      <c r="C102" s="65"/>
      <c r="D102" s="17"/>
      <c r="E102" s="18"/>
      <c r="F102" s="70"/>
      <c r="G102" s="18"/>
      <c r="H102" s="18"/>
      <c r="I102" s="18"/>
      <c r="J102" s="18"/>
    </row>
    <row r="103" spans="1:10" ht="12.75">
      <c r="A103" s="18"/>
      <c r="B103" s="72"/>
      <c r="C103" s="65"/>
      <c r="D103" s="17"/>
      <c r="E103" s="18"/>
      <c r="F103" s="70"/>
      <c r="G103" s="18"/>
      <c r="H103" s="18"/>
      <c r="I103" s="18"/>
      <c r="J103" s="18"/>
    </row>
    <row r="104" spans="1:10" ht="12.75">
      <c r="A104" s="18"/>
      <c r="B104" s="72"/>
      <c r="C104" s="65"/>
      <c r="D104" s="17"/>
      <c r="E104" s="18"/>
      <c r="F104" s="70"/>
      <c r="G104" s="18"/>
      <c r="H104" s="18"/>
      <c r="I104" s="18"/>
      <c r="J104" s="18"/>
    </row>
    <row r="105" spans="1:10" ht="12.75">
      <c r="A105" s="18"/>
      <c r="B105" s="72"/>
      <c r="C105" s="65"/>
      <c r="D105" s="17"/>
      <c r="E105" s="18"/>
      <c r="F105" s="70"/>
      <c r="G105" s="18"/>
      <c r="H105" s="18"/>
      <c r="I105" s="18"/>
      <c r="J105" s="18"/>
    </row>
    <row r="106" spans="1:10" ht="12.75">
      <c r="A106" s="18"/>
      <c r="B106" s="72"/>
      <c r="C106" s="65"/>
      <c r="D106" s="17"/>
      <c r="E106" s="18"/>
      <c r="F106" s="70"/>
      <c r="G106" s="18"/>
      <c r="H106" s="18"/>
      <c r="I106" s="18"/>
      <c r="J106" s="18"/>
    </row>
    <row r="107" spans="1:10" ht="12.75">
      <c r="A107" s="18"/>
      <c r="B107" s="72"/>
      <c r="C107" s="65"/>
      <c r="D107" s="17"/>
      <c r="E107" s="18"/>
      <c r="F107" s="70"/>
      <c r="G107" s="18"/>
      <c r="H107" s="18"/>
      <c r="I107" s="18"/>
      <c r="J107" s="18"/>
    </row>
    <row r="108" spans="1:10" ht="12.75">
      <c r="A108" s="18"/>
      <c r="B108" s="72"/>
      <c r="C108" s="65"/>
      <c r="D108" s="17"/>
      <c r="E108" s="18"/>
      <c r="F108" s="70"/>
      <c r="G108" s="18"/>
      <c r="H108" s="18"/>
      <c r="I108" s="18"/>
      <c r="J108" s="18"/>
    </row>
    <row r="109" spans="1:10" ht="12.75">
      <c r="A109" s="18"/>
      <c r="B109" s="72"/>
      <c r="C109" s="65"/>
      <c r="D109" s="17"/>
      <c r="E109" s="18"/>
      <c r="F109" s="70"/>
      <c r="G109" s="18"/>
      <c r="H109" s="18"/>
      <c r="I109" s="18"/>
      <c r="J109" s="18"/>
    </row>
    <row r="110" spans="1:10" ht="12.75">
      <c r="A110" s="18"/>
      <c r="B110" s="72"/>
      <c r="C110" s="65"/>
      <c r="D110" s="17"/>
      <c r="E110" s="18"/>
      <c r="F110" s="70"/>
      <c r="G110" s="18"/>
      <c r="H110" s="18"/>
      <c r="I110" s="18"/>
      <c r="J110" s="18"/>
    </row>
    <row r="111" spans="1:10" ht="12.75">
      <c r="A111" s="18"/>
      <c r="B111" s="72"/>
      <c r="C111" s="65"/>
      <c r="D111" s="17"/>
      <c r="E111" s="18"/>
      <c r="F111" s="70"/>
      <c r="G111" s="18"/>
      <c r="H111" s="18"/>
      <c r="I111" s="18"/>
      <c r="J111" s="18"/>
    </row>
    <row r="112" spans="1:10" ht="12.75">
      <c r="A112" s="18"/>
      <c r="B112" s="72"/>
      <c r="C112" s="65"/>
      <c r="D112" s="17"/>
      <c r="E112" s="18"/>
      <c r="F112" s="70"/>
      <c r="G112" s="18"/>
      <c r="H112" s="18"/>
      <c r="I112" s="18"/>
      <c r="J112" s="18"/>
    </row>
    <row r="113" spans="1:10" ht="12.75">
      <c r="A113" s="18"/>
      <c r="B113" s="72"/>
      <c r="C113" s="65"/>
      <c r="D113" s="17"/>
      <c r="E113" s="18"/>
      <c r="F113" s="70"/>
      <c r="G113" s="18"/>
      <c r="H113" s="18"/>
      <c r="I113" s="18"/>
      <c r="J113" s="18"/>
    </row>
    <row r="114" spans="1:10" ht="12.75">
      <c r="A114" s="18"/>
      <c r="B114" s="18"/>
      <c r="D114" s="17"/>
      <c r="E114" s="18"/>
      <c r="F114" s="70"/>
      <c r="G114" s="18"/>
      <c r="H114" s="18"/>
      <c r="I114" s="18"/>
      <c r="J114" s="18"/>
    </row>
    <row r="115" spans="1:10" ht="12.75">
      <c r="A115" s="18"/>
      <c r="B115" s="18"/>
      <c r="C115" s="66"/>
      <c r="D115" s="17"/>
      <c r="E115" s="18"/>
      <c r="F115" s="70"/>
      <c r="G115" s="18"/>
      <c r="H115" s="18"/>
      <c r="I115" s="18"/>
      <c r="J115" s="18"/>
    </row>
    <row r="116" spans="1:10" ht="12.75">
      <c r="A116" s="18"/>
      <c r="B116" s="18"/>
      <c r="C116" s="66"/>
      <c r="D116" s="17"/>
      <c r="E116" s="18"/>
      <c r="F116" s="70"/>
      <c r="G116" s="18"/>
      <c r="H116" s="18"/>
      <c r="I116" s="18"/>
      <c r="J116" s="18"/>
    </row>
    <row r="117" spans="1:10" ht="12.75">
      <c r="A117" s="18"/>
      <c r="B117" s="18"/>
      <c r="C117" s="66"/>
      <c r="D117" s="17"/>
      <c r="E117" s="18"/>
      <c r="F117" s="70"/>
      <c r="G117" s="18"/>
      <c r="H117" s="18"/>
      <c r="I117" s="18"/>
      <c r="J117" s="18"/>
    </row>
    <row r="118" spans="1:10" ht="12.75">
      <c r="A118" s="18"/>
      <c r="B118" s="18"/>
      <c r="C118" s="66"/>
      <c r="D118" s="17"/>
      <c r="E118" s="18"/>
      <c r="F118" s="70"/>
      <c r="G118" s="18"/>
      <c r="H118" s="18"/>
      <c r="I118" s="18"/>
      <c r="J118" s="18"/>
    </row>
    <row r="119" spans="1:10" ht="12.75">
      <c r="A119" s="18"/>
      <c r="B119" s="18"/>
      <c r="C119" s="66"/>
      <c r="D119" s="17"/>
      <c r="E119" s="18"/>
      <c r="F119" s="70"/>
      <c r="G119" s="18"/>
      <c r="H119" s="18"/>
      <c r="I119" s="18"/>
      <c r="J119" s="18"/>
    </row>
    <row r="120" spans="1:10" ht="12.75">
      <c r="A120" s="18"/>
      <c r="B120" s="18"/>
      <c r="C120" s="66"/>
      <c r="D120" s="17"/>
      <c r="E120" s="18"/>
      <c r="F120" s="70"/>
      <c r="G120" s="18"/>
      <c r="H120" s="18"/>
      <c r="I120" s="18"/>
      <c r="J120" s="18"/>
    </row>
    <row r="121" spans="1:10" ht="12.75">
      <c r="A121" s="18"/>
      <c r="B121" s="18"/>
      <c r="C121" s="66"/>
      <c r="D121" s="17"/>
      <c r="E121" s="18"/>
      <c r="F121" s="70"/>
      <c r="G121" s="18"/>
      <c r="H121" s="18"/>
      <c r="I121" s="18"/>
      <c r="J121" s="18"/>
    </row>
    <row r="122" spans="1:10" ht="12.75">
      <c r="A122" s="18"/>
      <c r="B122" s="18"/>
      <c r="C122" s="66"/>
      <c r="D122" s="17"/>
      <c r="E122" s="18"/>
      <c r="F122" s="70"/>
      <c r="G122" s="18"/>
      <c r="H122" s="18"/>
      <c r="I122" s="18"/>
      <c r="J122" s="18"/>
    </row>
    <row r="123" spans="1:10" ht="12.75">
      <c r="A123" s="18"/>
      <c r="B123" s="18"/>
      <c r="C123" s="66"/>
      <c r="D123" s="17"/>
      <c r="E123" s="18"/>
      <c r="F123" s="70"/>
      <c r="G123" s="18"/>
      <c r="H123" s="18"/>
      <c r="I123" s="18"/>
      <c r="J123" s="18"/>
    </row>
    <row r="124" spans="1:10" ht="12.75">
      <c r="A124" s="18"/>
      <c r="B124" s="18"/>
      <c r="C124" s="66"/>
      <c r="D124" s="17"/>
      <c r="E124" s="18"/>
      <c r="F124" s="70"/>
      <c r="G124" s="18"/>
      <c r="H124" s="18"/>
      <c r="I124" s="18"/>
      <c r="J124" s="18"/>
    </row>
    <row r="125" spans="1:10" ht="12.75">
      <c r="A125" s="18"/>
      <c r="B125" s="18"/>
      <c r="C125" s="66"/>
      <c r="D125" s="17"/>
      <c r="E125" s="18"/>
      <c r="F125" s="70"/>
      <c r="G125" s="18"/>
      <c r="H125" s="18"/>
      <c r="I125" s="18"/>
      <c r="J125" s="18"/>
    </row>
    <row r="126" spans="1:10" ht="12.75">
      <c r="A126" s="18"/>
      <c r="B126" s="18"/>
      <c r="C126" s="66"/>
      <c r="D126" s="17"/>
      <c r="E126" s="18"/>
      <c r="F126" s="70"/>
      <c r="G126" s="18"/>
      <c r="H126" s="18"/>
      <c r="I126" s="18"/>
      <c r="J126" s="18"/>
    </row>
    <row r="127" spans="1:10" ht="12.75">
      <c r="A127" s="18"/>
      <c r="B127" s="18"/>
      <c r="C127" s="66"/>
      <c r="D127" s="17"/>
      <c r="E127" s="18"/>
      <c r="F127" s="70"/>
      <c r="G127" s="18"/>
      <c r="H127" s="18"/>
      <c r="I127" s="18"/>
      <c r="J127" s="18"/>
    </row>
    <row r="128" spans="1:10" ht="12.75">
      <c r="A128" s="18"/>
      <c r="B128" s="18"/>
      <c r="C128" s="66"/>
      <c r="D128" s="17"/>
      <c r="E128" s="18"/>
      <c r="F128" s="70"/>
      <c r="G128" s="18"/>
      <c r="H128" s="18"/>
      <c r="I128" s="18"/>
      <c r="J128" s="18"/>
    </row>
    <row r="129" spans="1:10" ht="12.75">
      <c r="A129" s="18"/>
      <c r="B129" s="18"/>
      <c r="D129" s="17"/>
      <c r="E129" s="18"/>
      <c r="F129" s="70"/>
      <c r="G129" s="18"/>
      <c r="H129" s="18"/>
      <c r="I129" s="18"/>
      <c r="J129" s="18"/>
    </row>
    <row r="130" spans="1:10" ht="12.75">
      <c r="A130" s="18"/>
      <c r="B130" s="18"/>
      <c r="C130" s="2"/>
      <c r="D130" s="17"/>
      <c r="E130" s="18"/>
      <c r="F130" s="70"/>
      <c r="G130" s="18"/>
      <c r="H130" s="18"/>
      <c r="I130" s="18"/>
      <c r="J130" s="18"/>
    </row>
    <row r="131" spans="1:10" ht="12.75">
      <c r="A131" s="18"/>
      <c r="B131" s="18"/>
      <c r="C131" s="68"/>
      <c r="D131" s="71"/>
      <c r="E131" s="18"/>
      <c r="F131" s="70"/>
      <c r="G131" s="18"/>
      <c r="H131" s="18"/>
      <c r="I131" s="18"/>
      <c r="J131" s="18"/>
    </row>
    <row r="132" spans="1:11" ht="6" customHeight="1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</row>
    <row r="133" spans="1:11" ht="12.75">
      <c r="A133" s="4"/>
      <c r="B133" s="4"/>
      <c r="C133" s="5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5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5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5"/>
      <c r="D136" s="4"/>
      <c r="E136" s="4"/>
      <c r="F136" s="4"/>
      <c r="G136" s="4"/>
      <c r="H136" s="4"/>
      <c r="I136" s="4"/>
      <c r="J136" s="4"/>
      <c r="K136" s="4"/>
    </row>
    <row r="137" spans="1:11" s="61" customFormat="1" ht="12.75">
      <c r="A137" s="59"/>
      <c r="B137" s="59"/>
      <c r="C137" s="60"/>
      <c r="D137" s="59"/>
      <c r="E137" s="59"/>
      <c r="F137" s="59"/>
      <c r="G137" s="59"/>
      <c r="H137" s="59"/>
      <c r="I137" s="59"/>
      <c r="J137" s="59"/>
      <c r="K137" s="59"/>
    </row>
    <row r="138" spans="1:11" s="61" customFormat="1" ht="12.75">
      <c r="A138" s="59"/>
      <c r="B138" s="59"/>
      <c r="C138" s="60"/>
      <c r="D138" s="59"/>
      <c r="E138" s="59"/>
      <c r="F138" s="59"/>
      <c r="G138" s="59"/>
      <c r="H138" s="59"/>
      <c r="I138" s="59"/>
      <c r="J138" s="59"/>
      <c r="K138" s="59"/>
    </row>
    <row r="139" spans="1:11" s="61" customFormat="1" ht="12.75">
      <c r="A139" s="59"/>
      <c r="B139" s="59"/>
      <c r="C139" s="60"/>
      <c r="D139" s="59"/>
      <c r="E139" s="59"/>
      <c r="F139" s="59"/>
      <c r="G139" s="59"/>
      <c r="H139" s="59"/>
      <c r="I139" s="59"/>
      <c r="J139" s="59"/>
      <c r="K139" s="59"/>
    </row>
    <row r="140" spans="1:11" s="61" customFormat="1" ht="12.75">
      <c r="A140" s="59"/>
      <c r="B140" s="59"/>
      <c r="C140" s="60"/>
      <c r="D140" s="59"/>
      <c r="E140" s="59"/>
      <c r="F140" s="59"/>
      <c r="G140" s="59"/>
      <c r="H140" s="59"/>
      <c r="I140" s="59"/>
      <c r="J140" s="59"/>
      <c r="K140" s="59"/>
    </row>
    <row r="141" spans="1:11" s="61" customFormat="1" ht="12.75">
      <c r="A141" s="59"/>
      <c r="B141" s="59"/>
      <c r="C141" s="60"/>
      <c r="D141" s="59"/>
      <c r="E141" s="59"/>
      <c r="F141" s="59"/>
      <c r="G141" s="59"/>
      <c r="H141" s="59"/>
      <c r="I141" s="59"/>
      <c r="J141" s="59"/>
      <c r="K141" s="59"/>
    </row>
    <row r="142" spans="1:11" s="61" customFormat="1" ht="12.75">
      <c r="A142" s="59"/>
      <c r="B142" s="59"/>
      <c r="C142" s="60"/>
      <c r="D142" s="59"/>
      <c r="E142" s="59"/>
      <c r="F142" s="59"/>
      <c r="G142" s="59"/>
      <c r="H142" s="59"/>
      <c r="I142" s="59"/>
      <c r="J142" s="59"/>
      <c r="K142" s="59"/>
    </row>
    <row r="143" spans="1:11" s="61" customFormat="1" ht="12.75">
      <c r="A143" s="59"/>
      <c r="B143" s="59"/>
      <c r="C143" s="60"/>
      <c r="D143" s="59"/>
      <c r="E143" s="59"/>
      <c r="F143" s="59"/>
      <c r="G143" s="59"/>
      <c r="H143" s="59"/>
      <c r="I143" s="59"/>
      <c r="J143" s="59"/>
      <c r="K143" s="59"/>
    </row>
    <row r="144" spans="1:11" ht="12.75">
      <c r="A144" s="4"/>
      <c r="B144" s="4"/>
      <c r="C144" s="5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5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5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5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5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5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5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5"/>
      <c r="D156" s="4"/>
      <c r="E156" s="4"/>
      <c r="F156" s="4"/>
      <c r="G156" s="4"/>
      <c r="H156" s="4"/>
      <c r="I156" s="4"/>
      <c r="J156" s="4"/>
      <c r="K156" s="4"/>
    </row>
    <row r="157" spans="1:11" ht="6" customHeight="1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</row>
    <row r="158" spans="1:11" ht="11.25" customHeight="1">
      <c r="A158" s="195" t="s">
        <v>19</v>
      </c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</row>
    <row r="160" ht="12.75">
      <c r="B160" s="64"/>
    </row>
    <row r="161" ht="12.75">
      <c r="B161" s="64"/>
    </row>
    <row r="162" ht="12.75">
      <c r="B162" s="2"/>
    </row>
    <row r="163" ht="12.75">
      <c r="B163" s="64"/>
    </row>
    <row r="164" ht="12.75">
      <c r="B164" s="64"/>
    </row>
  </sheetData>
  <sheetProtection/>
  <mergeCells count="11">
    <mergeCell ref="D3:H3"/>
    <mergeCell ref="A1:J1"/>
    <mergeCell ref="E11:J11"/>
    <mergeCell ref="A2:K2"/>
    <mergeCell ref="A5:J5"/>
    <mergeCell ref="A10:J10"/>
    <mergeCell ref="Y10:AB10"/>
    <mergeCell ref="U10:X10"/>
    <mergeCell ref="Q10:T10"/>
    <mergeCell ref="M10:P10"/>
    <mergeCell ref="A158:K158"/>
  </mergeCells>
  <printOptions/>
  <pageMargins left="0.3937007874015748" right="0.4724409448818898" top="0.31496062992125984" bottom="0.31496062992125984" header="0.2362204724409449" footer="0.1968503937007874"/>
  <pageSetup horizontalDpi="300" verticalDpi="300" orientation="portrait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64"/>
  <sheetViews>
    <sheetView zoomScale="90" zoomScaleNormal="90" zoomScalePageLayoutView="0" workbookViewId="0" topLeftCell="A1">
      <selection activeCell="A1" sqref="A1:J1"/>
    </sheetView>
  </sheetViews>
  <sheetFormatPr defaultColWidth="9.140625" defaultRowHeight="12.75"/>
  <cols>
    <col min="1" max="1" width="4.8515625" style="180" customWidth="1"/>
    <col min="2" max="2" width="5.7109375" style="180" customWidth="1"/>
    <col min="3" max="3" width="15.57421875" style="1" customWidth="1"/>
    <col min="4" max="4" width="24.421875" style="180" bestFit="1" customWidth="1"/>
    <col min="5" max="5" width="35.140625" style="180" customWidth="1"/>
    <col min="6" max="6" width="15.140625" style="180" customWidth="1"/>
    <col min="7" max="7" width="8.7109375" style="180" bestFit="1" customWidth="1"/>
    <col min="8" max="8" width="8.00390625" style="180" bestFit="1" customWidth="1"/>
    <col min="9" max="9" width="10.421875" style="180" customWidth="1"/>
    <col min="10" max="10" width="13.421875" style="180" customWidth="1"/>
    <col min="11" max="12" width="1.8515625" style="0" customWidth="1"/>
    <col min="13" max="13" width="4.7109375" style="0" hidden="1" customWidth="1"/>
    <col min="14" max="14" width="4.140625" style="0" hidden="1" customWidth="1"/>
    <col min="15" max="15" width="9.8515625" style="0" hidden="1" customWidth="1"/>
    <col min="16" max="16" width="7.140625" style="0" hidden="1" customWidth="1"/>
    <col min="17" max="17" width="4.7109375" style="0" hidden="1" customWidth="1"/>
    <col min="18" max="18" width="4.140625" style="0" hidden="1" customWidth="1"/>
    <col min="19" max="19" width="9.7109375" style="0" hidden="1" customWidth="1"/>
    <col min="20" max="20" width="7.140625" style="0" hidden="1" customWidth="1"/>
    <col min="21" max="21" width="4.7109375" style="0" hidden="1" customWidth="1"/>
    <col min="22" max="22" width="4.140625" style="0" hidden="1" customWidth="1"/>
    <col min="23" max="23" width="9.8515625" style="0" hidden="1" customWidth="1"/>
    <col min="24" max="24" width="7.140625" style="0" hidden="1" customWidth="1"/>
    <col min="25" max="25" width="4.7109375" style="0" hidden="1" customWidth="1"/>
    <col min="26" max="26" width="4.421875" style="0" hidden="1" customWidth="1"/>
    <col min="27" max="27" width="9.7109375" style="0" hidden="1" customWidth="1"/>
    <col min="28" max="28" width="7.140625" style="0" hidden="1" customWidth="1"/>
    <col min="29" max="29" width="11.140625" style="0" hidden="1" customWidth="1"/>
    <col min="30" max="32" width="9.140625" style="0" customWidth="1"/>
  </cols>
  <sheetData>
    <row r="1" spans="1:12" ht="26.25">
      <c r="A1" s="196" t="str">
        <f>CTRL!B7</f>
        <v>R E G I O N E M   O R L I C K A   L A N Š K R O U N   2 0 1 2</v>
      </c>
      <c r="B1" s="196"/>
      <c r="C1" s="196"/>
      <c r="D1" s="196"/>
      <c r="E1" s="196"/>
      <c r="F1" s="196"/>
      <c r="G1" s="196"/>
      <c r="H1" s="196"/>
      <c r="I1" s="196"/>
      <c r="J1" s="196"/>
      <c r="K1" s="27"/>
      <c r="L1" s="26"/>
    </row>
    <row r="2" spans="1:12" ht="21">
      <c r="A2" s="198" t="str">
        <f>CTRL!B8</f>
        <v>26. ročník mezinárodního cyklistického závodu juniorů / 26th annual of international cycling race of juniors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80"/>
    </row>
    <row r="3" spans="4:12" ht="15.75" customHeight="1">
      <c r="D3" s="204" t="s">
        <v>435</v>
      </c>
      <c r="E3" s="204"/>
      <c r="F3" s="204"/>
      <c r="G3" s="204"/>
      <c r="H3" s="204"/>
      <c r="J3" s="2" t="s">
        <v>450</v>
      </c>
      <c r="L3" s="180"/>
    </row>
    <row r="4" spans="1:12" ht="12.75">
      <c r="A4" s="46" t="s">
        <v>412</v>
      </c>
      <c r="J4" s="84" t="s">
        <v>205</v>
      </c>
      <c r="L4" s="180"/>
    </row>
    <row r="5" spans="1:10" ht="21">
      <c r="A5" s="200" t="s">
        <v>108</v>
      </c>
      <c r="B5" s="197"/>
      <c r="C5" s="197"/>
      <c r="D5" s="197"/>
      <c r="E5" s="197"/>
      <c r="F5" s="197"/>
      <c r="G5" s="197"/>
      <c r="H5" s="197"/>
      <c r="I5" s="197"/>
      <c r="J5" s="197"/>
    </row>
    <row r="6" ht="9" customHeight="1"/>
    <row r="7" spans="1:10" ht="12.75">
      <c r="A7" s="96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6" t="s">
        <v>5</v>
      </c>
      <c r="G7" s="96" t="s">
        <v>25</v>
      </c>
      <c r="H7" s="96" t="s">
        <v>16</v>
      </c>
      <c r="I7" s="96" t="s">
        <v>6</v>
      </c>
      <c r="J7" s="96" t="s">
        <v>7</v>
      </c>
    </row>
    <row r="8" spans="1:10" ht="12.75">
      <c r="A8" s="97" t="s">
        <v>8</v>
      </c>
      <c r="B8" s="97" t="s">
        <v>9</v>
      </c>
      <c r="C8" s="97" t="s">
        <v>10</v>
      </c>
      <c r="D8" s="97" t="s">
        <v>11</v>
      </c>
      <c r="E8" s="97" t="s">
        <v>23</v>
      </c>
      <c r="F8" s="97" t="s">
        <v>12</v>
      </c>
      <c r="G8" s="97" t="s">
        <v>26</v>
      </c>
      <c r="H8" s="97" t="s">
        <v>15</v>
      </c>
      <c r="I8" s="97" t="s">
        <v>13</v>
      </c>
      <c r="J8" s="97" t="s">
        <v>14</v>
      </c>
    </row>
    <row r="9" ht="13.5" thickBot="1"/>
    <row r="10" spans="1:29" ht="15">
      <c r="A10" s="201" t="s">
        <v>107</v>
      </c>
      <c r="B10" s="201"/>
      <c r="C10" s="201"/>
      <c r="D10" s="201"/>
      <c r="E10" s="201"/>
      <c r="F10" s="201"/>
      <c r="G10" s="201"/>
      <c r="H10" s="201"/>
      <c r="I10" s="201"/>
      <c r="J10" s="201"/>
      <c r="M10" s="207" t="s">
        <v>106</v>
      </c>
      <c r="N10" s="207"/>
      <c r="O10" s="207"/>
      <c r="P10" s="207"/>
      <c r="Q10" s="206" t="s">
        <v>105</v>
      </c>
      <c r="R10" s="206"/>
      <c r="S10" s="206"/>
      <c r="T10" s="206"/>
      <c r="U10" s="207" t="s">
        <v>104</v>
      </c>
      <c r="V10" s="207"/>
      <c r="W10" s="207"/>
      <c r="X10" s="207"/>
      <c r="Y10" s="206" t="s">
        <v>103</v>
      </c>
      <c r="Z10" s="206"/>
      <c r="AA10" s="206"/>
      <c r="AB10" s="206"/>
      <c r="AC10" s="25" t="s">
        <v>102</v>
      </c>
    </row>
    <row r="11" spans="1:10" ht="15">
      <c r="A11" s="181" t="str">
        <f>"Délka / Distance:  "&amp;CTRL!B6&amp;" km"</f>
        <v>Délka / Distance:  272 km</v>
      </c>
      <c r="B11" s="110"/>
      <c r="C11" s="111"/>
      <c r="D11" s="111"/>
      <c r="E11" s="202" t="s">
        <v>20</v>
      </c>
      <c r="F11" s="203"/>
      <c r="G11" s="203"/>
      <c r="H11" s="203"/>
      <c r="I11" s="203"/>
      <c r="J11" s="203"/>
    </row>
    <row r="12" spans="1:28" ht="15">
      <c r="A12" s="94" t="s">
        <v>101</v>
      </c>
      <c r="B12" s="87">
        <v>21</v>
      </c>
      <c r="C12" s="87" t="s">
        <v>283</v>
      </c>
      <c r="D12" s="88" t="s">
        <v>214</v>
      </c>
      <c r="E12" s="89" t="s">
        <v>284</v>
      </c>
      <c r="F12" s="90" t="s">
        <v>285</v>
      </c>
      <c r="G12" s="91" t="s">
        <v>162</v>
      </c>
      <c r="H12" s="91" t="s">
        <v>213</v>
      </c>
      <c r="I12" s="117">
        <f aca="true" t="shared" si="0" ref="I12:I43">(O12+S12+W12+AA12+AC12)-(P12+T12+X12+AB12)</f>
        <v>0.08640277777777443</v>
      </c>
      <c r="J12" s="63">
        <f aca="true" t="shared" si="1" ref="J12:J43">I12-$I$12</f>
        <v>0</v>
      </c>
      <c r="M12" s="6">
        <v>6</v>
      </c>
      <c r="N12" s="7">
        <v>21</v>
      </c>
      <c r="O12" s="100">
        <v>0.07752314814814815</v>
      </c>
      <c r="P12" s="63"/>
      <c r="Q12" s="22">
        <v>2</v>
      </c>
      <c r="R12" s="21">
        <v>21</v>
      </c>
      <c r="S12" s="23">
        <v>0.008879629629626276</v>
      </c>
      <c r="T12" s="12"/>
      <c r="U12" s="6"/>
      <c r="V12" s="7"/>
      <c r="W12" s="8"/>
      <c r="X12" s="12"/>
      <c r="Y12" s="6"/>
      <c r="Z12" s="7"/>
      <c r="AA12" s="8"/>
      <c r="AB12" s="9"/>
    </row>
    <row r="13" spans="1:28" ht="15">
      <c r="A13" s="94" t="s">
        <v>78</v>
      </c>
      <c r="B13" s="87">
        <v>3</v>
      </c>
      <c r="C13" s="87" t="s">
        <v>243</v>
      </c>
      <c r="D13" s="88" t="s">
        <v>244</v>
      </c>
      <c r="E13" s="89" t="s">
        <v>210</v>
      </c>
      <c r="F13" s="90" t="s">
        <v>245</v>
      </c>
      <c r="G13" s="91" t="s">
        <v>246</v>
      </c>
      <c r="H13" s="91" t="s">
        <v>211</v>
      </c>
      <c r="I13" s="117">
        <f t="shared" si="0"/>
        <v>0.08648013888888532</v>
      </c>
      <c r="J13" s="63">
        <f t="shared" si="1"/>
        <v>7.736111111089627E-05</v>
      </c>
      <c r="M13" s="6">
        <v>1</v>
      </c>
      <c r="N13" s="7">
        <v>3</v>
      </c>
      <c r="O13" s="100">
        <v>0.07752314814814815</v>
      </c>
      <c r="P13" s="63">
        <v>0.00011574074074074073</v>
      </c>
      <c r="Q13" s="22">
        <v>5</v>
      </c>
      <c r="R13" s="21">
        <v>3</v>
      </c>
      <c r="S13" s="23">
        <v>0.009072731481477915</v>
      </c>
      <c r="T13" s="12"/>
      <c r="U13" s="6"/>
      <c r="V13" s="7"/>
      <c r="W13" s="8"/>
      <c r="X13" s="12"/>
      <c r="Y13" s="6"/>
      <c r="Z13" s="7"/>
      <c r="AA13" s="8"/>
      <c r="AB13" s="9"/>
    </row>
    <row r="14" spans="1:28" ht="15">
      <c r="A14" s="94" t="s">
        <v>96</v>
      </c>
      <c r="B14" s="87">
        <v>94</v>
      </c>
      <c r="C14" s="87" t="s">
        <v>187</v>
      </c>
      <c r="D14" s="88" t="s">
        <v>188</v>
      </c>
      <c r="E14" s="89" t="s">
        <v>30</v>
      </c>
      <c r="F14" s="90">
        <v>9614</v>
      </c>
      <c r="G14" s="91" t="s">
        <v>162</v>
      </c>
      <c r="H14" s="91" t="s">
        <v>328</v>
      </c>
      <c r="I14" s="117">
        <f t="shared" si="0"/>
        <v>0.08655011574073895</v>
      </c>
      <c r="J14" s="63">
        <f t="shared" si="1"/>
        <v>0.00014733796296452495</v>
      </c>
      <c r="M14" s="6">
        <v>24</v>
      </c>
      <c r="N14" s="7">
        <v>94</v>
      </c>
      <c r="O14" s="100">
        <v>0.0777199074074074</v>
      </c>
      <c r="P14" s="63"/>
      <c r="Q14" s="22">
        <v>1</v>
      </c>
      <c r="R14" s="21">
        <v>94</v>
      </c>
      <c r="S14" s="23">
        <v>0.008830208333331544</v>
      </c>
      <c r="T14" s="12"/>
      <c r="U14" s="6"/>
      <c r="V14" s="7"/>
      <c r="W14" s="8"/>
      <c r="X14" s="12"/>
      <c r="Y14" s="6"/>
      <c r="Z14" s="7"/>
      <c r="AA14" s="8"/>
      <c r="AB14" s="9"/>
    </row>
    <row r="15" spans="1:29" ht="15">
      <c r="A15" s="94" t="s">
        <v>100</v>
      </c>
      <c r="B15" s="87">
        <v>77</v>
      </c>
      <c r="C15" s="87" t="s">
        <v>362</v>
      </c>
      <c r="D15" s="88" t="s">
        <v>363</v>
      </c>
      <c r="E15" s="89" t="s">
        <v>364</v>
      </c>
      <c r="F15" s="90">
        <v>8606</v>
      </c>
      <c r="G15" s="91" t="s">
        <v>246</v>
      </c>
      <c r="H15" s="91" t="s">
        <v>351</v>
      </c>
      <c r="I15" s="117">
        <f t="shared" si="0"/>
        <v>0.08662145833333255</v>
      </c>
      <c r="J15" s="63">
        <f t="shared" si="1"/>
        <v>0.00021868055555812616</v>
      </c>
      <c r="M15" s="6">
        <v>43</v>
      </c>
      <c r="N15" s="7">
        <v>77</v>
      </c>
      <c r="O15" s="100">
        <v>0.0777199074074074</v>
      </c>
      <c r="P15" s="63"/>
      <c r="Q15" s="22">
        <v>3</v>
      </c>
      <c r="R15" s="21">
        <v>77</v>
      </c>
      <c r="S15" s="23">
        <v>0.008901550925925148</v>
      </c>
      <c r="T15" s="12"/>
      <c r="U15" s="6"/>
      <c r="V15" s="7"/>
      <c r="W15" s="8"/>
      <c r="X15" s="9"/>
      <c r="Y15" s="6"/>
      <c r="Z15" s="7"/>
      <c r="AA15" s="8"/>
      <c r="AB15" s="9"/>
      <c r="AC15" s="24"/>
    </row>
    <row r="16" spans="1:28" ht="15">
      <c r="A16" s="94" t="s">
        <v>76</v>
      </c>
      <c r="B16" s="87">
        <v>4</v>
      </c>
      <c r="C16" s="87" t="s">
        <v>247</v>
      </c>
      <c r="D16" s="88" t="s">
        <v>248</v>
      </c>
      <c r="E16" s="89" t="s">
        <v>210</v>
      </c>
      <c r="F16" s="90" t="s">
        <v>249</v>
      </c>
      <c r="G16" s="91" t="s">
        <v>246</v>
      </c>
      <c r="H16" s="91" t="s">
        <v>211</v>
      </c>
      <c r="I16" s="117">
        <f t="shared" si="0"/>
        <v>0.08674756944444133</v>
      </c>
      <c r="J16" s="63">
        <f t="shared" si="1"/>
        <v>0.0003447916666668993</v>
      </c>
      <c r="M16" s="6">
        <v>2</v>
      </c>
      <c r="N16" s="7">
        <v>4</v>
      </c>
      <c r="O16" s="100">
        <v>0.07752314814814815</v>
      </c>
      <c r="P16" s="63">
        <v>0.0001388888888888889</v>
      </c>
      <c r="Q16" s="22">
        <v>18</v>
      </c>
      <c r="R16" s="21">
        <v>4</v>
      </c>
      <c r="S16" s="23">
        <v>0.009363310185182069</v>
      </c>
      <c r="T16" s="12"/>
      <c r="U16" s="6"/>
      <c r="V16" s="7"/>
      <c r="W16" s="8"/>
      <c r="X16" s="9"/>
      <c r="Y16" s="6"/>
      <c r="Z16" s="7"/>
      <c r="AA16" s="8"/>
      <c r="AB16" s="9"/>
    </row>
    <row r="17" spans="1:28" ht="15">
      <c r="A17" s="94" t="s">
        <v>99</v>
      </c>
      <c r="B17" s="87">
        <v>1</v>
      </c>
      <c r="C17" s="87" t="s">
        <v>237</v>
      </c>
      <c r="D17" s="88" t="s">
        <v>238</v>
      </c>
      <c r="E17" s="89" t="s">
        <v>210</v>
      </c>
      <c r="F17" s="90" t="s">
        <v>239</v>
      </c>
      <c r="G17" s="91" t="s">
        <v>162</v>
      </c>
      <c r="H17" s="91" t="s">
        <v>211</v>
      </c>
      <c r="I17" s="117">
        <f t="shared" si="0"/>
        <v>0.0867605439814788</v>
      </c>
      <c r="J17" s="63">
        <f t="shared" si="1"/>
        <v>0.0003577662037043683</v>
      </c>
      <c r="M17" s="6">
        <v>7</v>
      </c>
      <c r="N17" s="7">
        <v>1</v>
      </c>
      <c r="O17" s="100">
        <v>0.0777199074074074</v>
      </c>
      <c r="P17" s="63"/>
      <c r="Q17" s="22">
        <v>4</v>
      </c>
      <c r="R17" s="21">
        <v>1</v>
      </c>
      <c r="S17" s="23">
        <v>0.009040636574071387</v>
      </c>
      <c r="T17" s="12"/>
      <c r="U17" s="6"/>
      <c r="V17" s="7"/>
      <c r="W17" s="8"/>
      <c r="X17" s="9"/>
      <c r="Y17" s="6"/>
      <c r="Z17" s="7"/>
      <c r="AA17" s="8"/>
      <c r="AB17" s="9"/>
    </row>
    <row r="18" spans="1:28" ht="15">
      <c r="A18" s="94" t="s">
        <v>93</v>
      </c>
      <c r="B18" s="87">
        <v>64</v>
      </c>
      <c r="C18" s="87" t="s">
        <v>199</v>
      </c>
      <c r="D18" s="88" t="s">
        <v>200</v>
      </c>
      <c r="E18" s="89" t="s">
        <v>24</v>
      </c>
      <c r="F18" s="90">
        <v>11689</v>
      </c>
      <c r="G18" s="91" t="s">
        <v>162</v>
      </c>
      <c r="H18" s="91" t="s">
        <v>212</v>
      </c>
      <c r="I18" s="117">
        <f t="shared" si="0"/>
        <v>0.08682223379629374</v>
      </c>
      <c r="J18" s="63">
        <f t="shared" si="1"/>
        <v>0.0004194560185193097</v>
      </c>
      <c r="M18" s="6">
        <v>19</v>
      </c>
      <c r="N18" s="7">
        <v>64</v>
      </c>
      <c r="O18" s="100">
        <v>0.0777199074074074</v>
      </c>
      <c r="P18" s="63"/>
      <c r="Q18" s="22">
        <v>6</v>
      </c>
      <c r="R18" s="21">
        <v>64</v>
      </c>
      <c r="S18" s="23">
        <v>0.009102326388886335</v>
      </c>
      <c r="T18" s="12"/>
      <c r="U18" s="6"/>
      <c r="V18" s="7"/>
      <c r="W18" s="8"/>
      <c r="X18" s="9"/>
      <c r="Y18" s="6"/>
      <c r="Z18" s="7"/>
      <c r="AA18" s="8"/>
      <c r="AB18" s="9"/>
    </row>
    <row r="19" spans="1:28" ht="15">
      <c r="A19" s="94" t="s">
        <v>98</v>
      </c>
      <c r="B19" s="87">
        <v>23</v>
      </c>
      <c r="C19" s="87" t="s">
        <v>287</v>
      </c>
      <c r="D19" s="88" t="s">
        <v>288</v>
      </c>
      <c r="E19" s="89" t="s">
        <v>284</v>
      </c>
      <c r="F19" s="90" t="s">
        <v>289</v>
      </c>
      <c r="G19" s="91" t="s">
        <v>162</v>
      </c>
      <c r="H19" s="91" t="s">
        <v>213</v>
      </c>
      <c r="I19" s="117">
        <f t="shared" si="0"/>
        <v>0.08689020833333133</v>
      </c>
      <c r="J19" s="63">
        <f t="shared" si="1"/>
        <v>0.00048743055555690307</v>
      </c>
      <c r="M19" s="6">
        <v>20</v>
      </c>
      <c r="N19" s="7">
        <v>23</v>
      </c>
      <c r="O19" s="100">
        <v>0.0777199074074074</v>
      </c>
      <c r="P19" s="63"/>
      <c r="Q19" s="22">
        <v>8</v>
      </c>
      <c r="R19" s="21">
        <v>23</v>
      </c>
      <c r="S19" s="23">
        <v>0.009170300925923922</v>
      </c>
      <c r="T19" s="12"/>
      <c r="U19" s="6"/>
      <c r="V19" s="7"/>
      <c r="W19" s="8"/>
      <c r="X19" s="9"/>
      <c r="Y19" s="6"/>
      <c r="Z19" s="7"/>
      <c r="AA19" s="8"/>
      <c r="AB19" s="9"/>
    </row>
    <row r="20" spans="1:28" ht="15">
      <c r="A20" s="94" t="s">
        <v>68</v>
      </c>
      <c r="B20" s="87">
        <v>53</v>
      </c>
      <c r="C20" s="87" t="s">
        <v>182</v>
      </c>
      <c r="D20" s="88" t="s">
        <v>183</v>
      </c>
      <c r="E20" s="89" t="s">
        <v>184</v>
      </c>
      <c r="F20" s="90">
        <v>10724</v>
      </c>
      <c r="G20" s="91" t="s">
        <v>162</v>
      </c>
      <c r="H20" s="91" t="s">
        <v>318</v>
      </c>
      <c r="I20" s="117">
        <f t="shared" si="0"/>
        <v>0.08693325231481328</v>
      </c>
      <c r="J20" s="63">
        <f t="shared" si="1"/>
        <v>0.000530474537038847</v>
      </c>
      <c r="M20" s="6">
        <v>38</v>
      </c>
      <c r="N20" s="7">
        <v>53</v>
      </c>
      <c r="O20" s="100">
        <v>0.0777199074074074</v>
      </c>
      <c r="P20" s="63"/>
      <c r="Q20" s="22">
        <v>9</v>
      </c>
      <c r="R20" s="21">
        <v>53</v>
      </c>
      <c r="S20" s="23">
        <v>0.00921334490740587</v>
      </c>
      <c r="T20" s="12"/>
      <c r="U20" s="6"/>
      <c r="V20" s="7"/>
      <c r="W20" s="8"/>
      <c r="X20" s="9"/>
      <c r="Y20" s="6"/>
      <c r="Z20" s="7"/>
      <c r="AA20" s="8"/>
      <c r="AB20" s="9"/>
    </row>
    <row r="21" spans="1:28" ht="15">
      <c r="A21" s="94" t="s">
        <v>97</v>
      </c>
      <c r="B21" s="87">
        <v>42</v>
      </c>
      <c r="C21" s="87" t="s">
        <v>185</v>
      </c>
      <c r="D21" s="88" t="s">
        <v>186</v>
      </c>
      <c r="E21" s="89" t="s">
        <v>28</v>
      </c>
      <c r="F21" s="90">
        <v>18099</v>
      </c>
      <c r="G21" s="91" t="s">
        <v>246</v>
      </c>
      <c r="H21" s="91" t="s">
        <v>172</v>
      </c>
      <c r="I21" s="117">
        <f t="shared" si="0"/>
        <v>0.08697374999999909</v>
      </c>
      <c r="J21" s="63">
        <f t="shared" si="1"/>
        <v>0.0005709722222246583</v>
      </c>
      <c r="M21" s="6">
        <v>50</v>
      </c>
      <c r="N21" s="7">
        <v>42</v>
      </c>
      <c r="O21" s="100">
        <v>0.0777199074074074</v>
      </c>
      <c r="P21" s="63"/>
      <c r="Q21" s="22">
        <v>10</v>
      </c>
      <c r="R21" s="21">
        <v>42</v>
      </c>
      <c r="S21" s="23">
        <v>0.009253842592591687</v>
      </c>
      <c r="T21" s="12"/>
      <c r="U21" s="6"/>
      <c r="V21" s="7"/>
      <c r="W21" s="8"/>
      <c r="X21" s="9"/>
      <c r="Y21" s="6"/>
      <c r="Z21" s="7"/>
      <c r="AA21" s="8"/>
      <c r="AB21" s="9"/>
    </row>
    <row r="22" spans="1:28" ht="15">
      <c r="A22" s="94" t="s">
        <v>95</v>
      </c>
      <c r="B22" s="87">
        <v>56</v>
      </c>
      <c r="C22" s="87" t="s">
        <v>189</v>
      </c>
      <c r="D22" s="88" t="s">
        <v>190</v>
      </c>
      <c r="E22" s="89" t="s">
        <v>191</v>
      </c>
      <c r="F22" s="90">
        <v>11073</v>
      </c>
      <c r="G22" s="91" t="s">
        <v>162</v>
      </c>
      <c r="H22" s="91" t="s">
        <v>318</v>
      </c>
      <c r="I22" s="117">
        <f t="shared" si="0"/>
        <v>0.08697606481481414</v>
      </c>
      <c r="J22" s="63">
        <f t="shared" si="1"/>
        <v>0.0005732870370397103</v>
      </c>
      <c r="M22" s="6">
        <v>45</v>
      </c>
      <c r="N22" s="7">
        <v>56</v>
      </c>
      <c r="O22" s="100">
        <v>0.0777199074074074</v>
      </c>
      <c r="P22" s="63"/>
      <c r="Q22" s="22">
        <v>11</v>
      </c>
      <c r="R22" s="21">
        <v>56</v>
      </c>
      <c r="S22" s="23">
        <v>0.00925615740740674</v>
      </c>
      <c r="T22" s="12"/>
      <c r="U22" s="6"/>
      <c r="V22" s="7"/>
      <c r="W22" s="8"/>
      <c r="X22" s="9"/>
      <c r="Y22" s="6"/>
      <c r="Z22" s="7"/>
      <c r="AA22" s="8"/>
      <c r="AB22" s="9"/>
    </row>
    <row r="23" spans="1:28" ht="15">
      <c r="A23" s="94" t="s">
        <v>61</v>
      </c>
      <c r="B23" s="87">
        <v>43</v>
      </c>
      <c r="C23" s="87" t="s">
        <v>180</v>
      </c>
      <c r="D23" s="88" t="s">
        <v>181</v>
      </c>
      <c r="E23" s="89" t="s">
        <v>28</v>
      </c>
      <c r="F23" s="90">
        <v>18205</v>
      </c>
      <c r="G23" s="91" t="s">
        <v>246</v>
      </c>
      <c r="H23" s="91" t="s">
        <v>172</v>
      </c>
      <c r="I23" s="117">
        <f t="shared" si="0"/>
        <v>0.08699434027777497</v>
      </c>
      <c r="J23" s="63">
        <f t="shared" si="1"/>
        <v>0.0005915625000005448</v>
      </c>
      <c r="M23" s="6">
        <v>13</v>
      </c>
      <c r="N23" s="7">
        <v>43</v>
      </c>
      <c r="O23" s="100">
        <v>0.0777199074074074</v>
      </c>
      <c r="P23" s="63">
        <v>2.3148148148148147E-05</v>
      </c>
      <c r="Q23" s="22">
        <v>12</v>
      </c>
      <c r="R23" s="21">
        <v>43</v>
      </c>
      <c r="S23" s="23">
        <v>0.009297581018515718</v>
      </c>
      <c r="T23" s="12"/>
      <c r="U23" s="6"/>
      <c r="V23" s="7"/>
      <c r="W23" s="8"/>
      <c r="X23" s="9"/>
      <c r="Y23" s="6"/>
      <c r="Z23" s="7"/>
      <c r="AA23" s="8"/>
      <c r="AB23" s="9"/>
    </row>
    <row r="24" spans="1:28" ht="15">
      <c r="A24" s="94" t="s">
        <v>85</v>
      </c>
      <c r="B24" s="87">
        <v>13</v>
      </c>
      <c r="C24" s="87" t="s">
        <v>264</v>
      </c>
      <c r="D24" s="88" t="s">
        <v>265</v>
      </c>
      <c r="E24" s="89" t="s">
        <v>266</v>
      </c>
      <c r="F24" s="90" t="s">
        <v>267</v>
      </c>
      <c r="G24" s="91" t="s">
        <v>246</v>
      </c>
      <c r="H24" s="91" t="s">
        <v>261</v>
      </c>
      <c r="I24" s="117">
        <f t="shared" si="0"/>
        <v>0.08702166666666454</v>
      </c>
      <c r="J24" s="63">
        <f t="shared" si="1"/>
        <v>0.0006188888888901123</v>
      </c>
      <c r="M24" s="6">
        <v>27</v>
      </c>
      <c r="N24" s="7">
        <v>13</v>
      </c>
      <c r="O24" s="100">
        <v>0.0777199074074074</v>
      </c>
      <c r="P24" s="63"/>
      <c r="Q24" s="22">
        <v>13</v>
      </c>
      <c r="R24" s="21">
        <v>13</v>
      </c>
      <c r="S24" s="23">
        <v>0.009301759259257131</v>
      </c>
      <c r="T24" s="12"/>
      <c r="U24" s="6"/>
      <c r="V24" s="7"/>
      <c r="W24" s="8"/>
      <c r="X24" s="9"/>
      <c r="Y24" s="6"/>
      <c r="Z24" s="7"/>
      <c r="AA24" s="8"/>
      <c r="AB24" s="9"/>
    </row>
    <row r="25" spans="1:28" ht="15">
      <c r="A25" s="94" t="s">
        <v>94</v>
      </c>
      <c r="B25" s="87">
        <v>92</v>
      </c>
      <c r="C25" s="87" t="s">
        <v>314</v>
      </c>
      <c r="D25" s="88" t="s">
        <v>374</v>
      </c>
      <c r="E25" s="89" t="s">
        <v>30</v>
      </c>
      <c r="F25" s="90">
        <v>15733</v>
      </c>
      <c r="G25" s="91" t="s">
        <v>246</v>
      </c>
      <c r="H25" s="91" t="s">
        <v>328</v>
      </c>
      <c r="I25" s="117">
        <f t="shared" si="0"/>
        <v>0.08703252314814539</v>
      </c>
      <c r="J25" s="63">
        <f t="shared" si="1"/>
        <v>0.0006297453703709571</v>
      </c>
      <c r="M25" s="6">
        <v>15</v>
      </c>
      <c r="N25" s="7">
        <v>92</v>
      </c>
      <c r="O25" s="100">
        <v>0.0777199074074074</v>
      </c>
      <c r="P25" s="63"/>
      <c r="Q25" s="22">
        <v>14</v>
      </c>
      <c r="R25" s="21">
        <v>92</v>
      </c>
      <c r="S25" s="23">
        <v>0.009312615740737976</v>
      </c>
      <c r="T25" s="12"/>
      <c r="U25" s="6"/>
      <c r="V25" s="7"/>
      <c r="W25" s="8"/>
      <c r="X25" s="9"/>
      <c r="Y25" s="6"/>
      <c r="Z25" s="7"/>
      <c r="AA25" s="8"/>
      <c r="AB25" s="9"/>
    </row>
    <row r="26" spans="1:28" ht="15">
      <c r="A26" s="94" t="s">
        <v>89</v>
      </c>
      <c r="B26" s="87">
        <v>47</v>
      </c>
      <c r="C26" s="87" t="s">
        <v>314</v>
      </c>
      <c r="D26" s="88" t="s">
        <v>315</v>
      </c>
      <c r="E26" s="89" t="s">
        <v>28</v>
      </c>
      <c r="F26" s="90">
        <v>12252</v>
      </c>
      <c r="G26" s="91" t="s">
        <v>246</v>
      </c>
      <c r="H26" s="91" t="s">
        <v>172</v>
      </c>
      <c r="I26" s="117">
        <f t="shared" si="0"/>
        <v>0.08703991898147859</v>
      </c>
      <c r="J26" s="63">
        <f t="shared" si="1"/>
        <v>0.0006371412037041585</v>
      </c>
      <c r="M26" s="6">
        <v>5</v>
      </c>
      <c r="N26" s="7">
        <v>47</v>
      </c>
      <c r="O26" s="100">
        <v>0.07752314814814815</v>
      </c>
      <c r="P26" s="63"/>
      <c r="Q26" s="22">
        <v>21</v>
      </c>
      <c r="R26" s="21">
        <v>47</v>
      </c>
      <c r="S26" s="23">
        <v>0.009516770833330435</v>
      </c>
      <c r="T26" s="12"/>
      <c r="U26" s="6"/>
      <c r="V26" s="7"/>
      <c r="W26" s="8"/>
      <c r="X26" s="9"/>
      <c r="Y26" s="6"/>
      <c r="Z26" s="7"/>
      <c r="AA26" s="8"/>
      <c r="AB26" s="9"/>
    </row>
    <row r="27" spans="1:28" ht="15">
      <c r="A27" s="94" t="s">
        <v>92</v>
      </c>
      <c r="B27" s="87">
        <v>58</v>
      </c>
      <c r="C27" s="87" t="s">
        <v>177</v>
      </c>
      <c r="D27" s="88" t="s">
        <v>178</v>
      </c>
      <c r="E27" s="89" t="s">
        <v>179</v>
      </c>
      <c r="F27" s="90">
        <v>13717</v>
      </c>
      <c r="G27" s="91" t="s">
        <v>162</v>
      </c>
      <c r="H27" s="91" t="s">
        <v>318</v>
      </c>
      <c r="I27" s="117">
        <f t="shared" si="0"/>
        <v>0.08705276620370235</v>
      </c>
      <c r="J27" s="63">
        <f t="shared" si="1"/>
        <v>0.000649988425927922</v>
      </c>
      <c r="M27" s="6">
        <v>51</v>
      </c>
      <c r="N27" s="7">
        <v>58</v>
      </c>
      <c r="O27" s="100">
        <v>0.0777199074074074</v>
      </c>
      <c r="P27" s="63"/>
      <c r="Q27" s="22">
        <v>15</v>
      </c>
      <c r="R27" s="21">
        <v>58</v>
      </c>
      <c r="S27" s="23">
        <v>0.009332858796294944</v>
      </c>
      <c r="T27" s="12"/>
      <c r="U27" s="6"/>
      <c r="V27" s="7"/>
      <c r="W27" s="8"/>
      <c r="X27" s="9"/>
      <c r="Y27" s="6"/>
      <c r="Z27" s="7"/>
      <c r="AA27" s="8"/>
      <c r="AB27" s="9"/>
    </row>
    <row r="28" spans="1:28" ht="15">
      <c r="A28" s="94" t="s">
        <v>91</v>
      </c>
      <c r="B28" s="87">
        <v>44</v>
      </c>
      <c r="C28" s="87" t="s">
        <v>173</v>
      </c>
      <c r="D28" s="88" t="s">
        <v>174</v>
      </c>
      <c r="E28" s="89" t="s">
        <v>28</v>
      </c>
      <c r="F28" s="90">
        <v>11093</v>
      </c>
      <c r="G28" s="91" t="s">
        <v>162</v>
      </c>
      <c r="H28" s="91" t="s">
        <v>172</v>
      </c>
      <c r="I28" s="117">
        <f t="shared" si="0"/>
        <v>0.0870676736111098</v>
      </c>
      <c r="J28" s="63">
        <f t="shared" si="1"/>
        <v>0.0006648958333353716</v>
      </c>
      <c r="M28" s="6">
        <v>33</v>
      </c>
      <c r="N28" s="7">
        <v>44</v>
      </c>
      <c r="O28" s="100">
        <v>0.0777199074074074</v>
      </c>
      <c r="P28" s="63"/>
      <c r="Q28" s="22">
        <v>16</v>
      </c>
      <c r="R28" s="21">
        <v>44</v>
      </c>
      <c r="S28" s="23">
        <v>0.009347766203702397</v>
      </c>
      <c r="T28" s="12"/>
      <c r="U28" s="6"/>
      <c r="V28" s="7"/>
      <c r="W28" s="8"/>
      <c r="X28" s="9"/>
      <c r="Y28" s="6"/>
      <c r="Z28" s="7"/>
      <c r="AA28" s="8"/>
      <c r="AB28" s="9"/>
    </row>
    <row r="29" spans="1:28" ht="15">
      <c r="A29" s="94" t="s">
        <v>83</v>
      </c>
      <c r="B29" s="87">
        <v>31</v>
      </c>
      <c r="C29" s="87" t="s">
        <v>204</v>
      </c>
      <c r="D29" s="88" t="s">
        <v>219</v>
      </c>
      <c r="E29" s="89" t="s">
        <v>203</v>
      </c>
      <c r="F29" s="90">
        <v>6047</v>
      </c>
      <c r="G29" s="91" t="s">
        <v>162</v>
      </c>
      <c r="H29" s="91" t="s">
        <v>306</v>
      </c>
      <c r="I29" s="117">
        <f t="shared" si="0"/>
        <v>0.08706966435184951</v>
      </c>
      <c r="J29" s="63">
        <f t="shared" si="1"/>
        <v>0.0006668865740750846</v>
      </c>
      <c r="M29" s="6">
        <v>23</v>
      </c>
      <c r="N29" s="7">
        <v>31</v>
      </c>
      <c r="O29" s="100">
        <v>0.0777199074074074</v>
      </c>
      <c r="P29" s="63"/>
      <c r="Q29" s="22">
        <v>17</v>
      </c>
      <c r="R29" s="21">
        <v>31</v>
      </c>
      <c r="S29" s="23">
        <v>0.009349756944442103</v>
      </c>
      <c r="T29" s="12"/>
      <c r="U29" s="6"/>
      <c r="V29" s="7"/>
      <c r="W29" s="8"/>
      <c r="X29" s="9"/>
      <c r="Y29" s="6"/>
      <c r="Z29" s="7"/>
      <c r="AA29" s="8"/>
      <c r="AB29" s="9"/>
    </row>
    <row r="30" spans="1:28" ht="15">
      <c r="A30" s="94" t="s">
        <v>90</v>
      </c>
      <c r="B30" s="87">
        <v>76</v>
      </c>
      <c r="C30" s="87" t="s">
        <v>360</v>
      </c>
      <c r="D30" s="88" t="s">
        <v>361</v>
      </c>
      <c r="E30" s="89" t="s">
        <v>22</v>
      </c>
      <c r="F30" s="90">
        <v>9508</v>
      </c>
      <c r="G30" s="91" t="s">
        <v>162</v>
      </c>
      <c r="H30" s="91" t="s">
        <v>351</v>
      </c>
      <c r="I30" s="117">
        <f t="shared" si="0"/>
        <v>0.08709723379629405</v>
      </c>
      <c r="J30" s="63">
        <f t="shared" si="1"/>
        <v>0.0006944560185196264</v>
      </c>
      <c r="M30" s="6">
        <v>25</v>
      </c>
      <c r="N30" s="7">
        <v>76</v>
      </c>
      <c r="O30" s="100">
        <v>0.0777199074074074</v>
      </c>
      <c r="P30" s="63"/>
      <c r="Q30" s="22">
        <v>19</v>
      </c>
      <c r="R30" s="21">
        <v>76</v>
      </c>
      <c r="S30" s="23">
        <v>0.009377326388886652</v>
      </c>
      <c r="T30" s="12"/>
      <c r="U30" s="6"/>
      <c r="V30" s="7"/>
      <c r="W30" s="8"/>
      <c r="X30" s="9"/>
      <c r="Y30" s="6"/>
      <c r="Z30" s="7"/>
      <c r="AA30" s="8"/>
      <c r="AB30" s="9"/>
    </row>
    <row r="31" spans="1:28" ht="15">
      <c r="A31" s="94" t="s">
        <v>74</v>
      </c>
      <c r="B31" s="87">
        <v>6</v>
      </c>
      <c r="C31" s="87" t="s">
        <v>254</v>
      </c>
      <c r="D31" s="88" t="s">
        <v>255</v>
      </c>
      <c r="E31" s="89" t="s">
        <v>252</v>
      </c>
      <c r="F31" s="90" t="s">
        <v>256</v>
      </c>
      <c r="G31" s="91" t="s">
        <v>246</v>
      </c>
      <c r="H31" s="91" t="s">
        <v>211</v>
      </c>
      <c r="I31" s="117">
        <f t="shared" si="0"/>
        <v>0.08712728009259049</v>
      </c>
      <c r="J31" s="63">
        <f t="shared" si="1"/>
        <v>0.000724502314816064</v>
      </c>
      <c r="M31" s="6">
        <v>18</v>
      </c>
      <c r="N31" s="7">
        <v>6</v>
      </c>
      <c r="O31" s="100">
        <v>0.0777199074074074</v>
      </c>
      <c r="P31" s="63"/>
      <c r="Q31" s="22">
        <v>20</v>
      </c>
      <c r="R31" s="21">
        <v>6</v>
      </c>
      <c r="S31" s="23">
        <v>0.009407372685183083</v>
      </c>
      <c r="T31" s="12"/>
      <c r="U31" s="6"/>
      <c r="V31" s="7"/>
      <c r="W31" s="8"/>
      <c r="X31" s="9"/>
      <c r="Y31" s="6"/>
      <c r="Z31" s="7"/>
      <c r="AA31" s="8"/>
      <c r="AB31" s="9"/>
    </row>
    <row r="32" spans="1:28" ht="15">
      <c r="A32" s="94" t="s">
        <v>87</v>
      </c>
      <c r="B32" s="87">
        <v>25</v>
      </c>
      <c r="C32" s="87" t="s">
        <v>293</v>
      </c>
      <c r="D32" s="88" t="s">
        <v>294</v>
      </c>
      <c r="E32" s="89" t="s">
        <v>284</v>
      </c>
      <c r="F32" s="90" t="s">
        <v>295</v>
      </c>
      <c r="G32" s="91" t="s">
        <v>246</v>
      </c>
      <c r="H32" s="91" t="s">
        <v>213</v>
      </c>
      <c r="I32" s="117">
        <f t="shared" si="0"/>
        <v>0.08721738425925625</v>
      </c>
      <c r="J32" s="63">
        <f t="shared" si="1"/>
        <v>0.0008146064814818221</v>
      </c>
      <c r="M32" s="6">
        <v>3</v>
      </c>
      <c r="N32" s="7">
        <v>25</v>
      </c>
      <c r="O32" s="100">
        <v>0.07752314814814815</v>
      </c>
      <c r="P32" s="63">
        <v>4.6296296296296294E-05</v>
      </c>
      <c r="Q32" s="22">
        <v>32</v>
      </c>
      <c r="R32" s="21">
        <v>25</v>
      </c>
      <c r="S32" s="23">
        <v>0.009740532407404396</v>
      </c>
      <c r="T32" s="12"/>
      <c r="U32" s="6"/>
      <c r="V32" s="7"/>
      <c r="W32" s="8"/>
      <c r="X32" s="9"/>
      <c r="Y32" s="6"/>
      <c r="Z32" s="7"/>
      <c r="AA32" s="8"/>
      <c r="AB32" s="9"/>
    </row>
    <row r="33" spans="1:28" ht="15">
      <c r="A33" s="94" t="s">
        <v>51</v>
      </c>
      <c r="B33" s="87">
        <v>65</v>
      </c>
      <c r="C33" s="87" t="s">
        <v>337</v>
      </c>
      <c r="D33" s="88" t="s">
        <v>338</v>
      </c>
      <c r="E33" s="89" t="s">
        <v>24</v>
      </c>
      <c r="F33" s="90">
        <v>10675</v>
      </c>
      <c r="G33" s="91" t="s">
        <v>162</v>
      </c>
      <c r="H33" s="91" t="s">
        <v>212</v>
      </c>
      <c r="I33" s="117">
        <f t="shared" si="0"/>
        <v>0.08727715277777452</v>
      </c>
      <c r="J33" s="63">
        <f t="shared" si="1"/>
        <v>0.0008743750000000938</v>
      </c>
      <c r="M33" s="6">
        <v>29</v>
      </c>
      <c r="N33" s="7">
        <v>65</v>
      </c>
      <c r="O33" s="100">
        <v>0.0777199074074074</v>
      </c>
      <c r="P33" s="63">
        <v>1.1574074074074073E-05</v>
      </c>
      <c r="Q33" s="22">
        <v>23</v>
      </c>
      <c r="R33" s="21">
        <v>65</v>
      </c>
      <c r="S33" s="23">
        <v>0.009568819444441193</v>
      </c>
      <c r="T33" s="12"/>
      <c r="U33" s="6"/>
      <c r="V33" s="7"/>
      <c r="W33" s="8"/>
      <c r="X33" s="9"/>
      <c r="Y33" s="6"/>
      <c r="Z33" s="7"/>
      <c r="AA33" s="8"/>
      <c r="AB33" s="9"/>
    </row>
    <row r="34" spans="1:28" ht="15">
      <c r="A34" s="94" t="s">
        <v>88</v>
      </c>
      <c r="B34" s="87">
        <v>11</v>
      </c>
      <c r="C34" s="87" t="s">
        <v>257</v>
      </c>
      <c r="D34" s="88" t="s">
        <v>258</v>
      </c>
      <c r="E34" s="89" t="s">
        <v>259</v>
      </c>
      <c r="F34" s="90" t="s">
        <v>260</v>
      </c>
      <c r="G34" s="91" t="s">
        <v>162</v>
      </c>
      <c r="H34" s="91" t="s">
        <v>261</v>
      </c>
      <c r="I34" s="117">
        <f t="shared" si="0"/>
        <v>0.08728173611110954</v>
      </c>
      <c r="J34" s="63">
        <f t="shared" si="1"/>
        <v>0.0008789583333351086</v>
      </c>
      <c r="M34" s="6">
        <v>47</v>
      </c>
      <c r="N34" s="7">
        <v>11</v>
      </c>
      <c r="O34" s="100">
        <v>0.0777199074074074</v>
      </c>
      <c r="P34" s="63"/>
      <c r="Q34" s="22">
        <v>22</v>
      </c>
      <c r="R34" s="21">
        <v>11</v>
      </c>
      <c r="S34" s="23">
        <v>0.009561828703702138</v>
      </c>
      <c r="T34" s="12"/>
      <c r="U34" s="6"/>
      <c r="V34" s="7"/>
      <c r="W34" s="8"/>
      <c r="X34" s="9"/>
      <c r="Y34" s="6"/>
      <c r="Z34" s="7"/>
      <c r="AA34" s="8"/>
      <c r="AB34" s="9"/>
    </row>
    <row r="35" spans="1:28" ht="15">
      <c r="A35" s="94" t="s">
        <v>86</v>
      </c>
      <c r="B35" s="87">
        <v>66</v>
      </c>
      <c r="C35" s="87" t="s">
        <v>339</v>
      </c>
      <c r="D35" s="88" t="s">
        <v>340</v>
      </c>
      <c r="E35" s="89" t="s">
        <v>24</v>
      </c>
      <c r="F35" s="90">
        <v>13727</v>
      </c>
      <c r="G35" s="91" t="s">
        <v>165</v>
      </c>
      <c r="H35" s="91" t="s">
        <v>212</v>
      </c>
      <c r="I35" s="117">
        <f t="shared" si="0"/>
        <v>0.08732246527777589</v>
      </c>
      <c r="J35" s="63">
        <f t="shared" si="1"/>
        <v>0.0009196875000014593</v>
      </c>
      <c r="M35" s="6">
        <v>22</v>
      </c>
      <c r="N35" s="7">
        <v>66</v>
      </c>
      <c r="O35" s="100">
        <v>0.0777199074074074</v>
      </c>
      <c r="P35" s="63"/>
      <c r="Q35" s="22">
        <v>24</v>
      </c>
      <c r="R35" s="21">
        <v>66</v>
      </c>
      <c r="S35" s="23">
        <v>0.009602557870368478</v>
      </c>
      <c r="T35" s="12"/>
      <c r="U35" s="6"/>
      <c r="V35" s="7"/>
      <c r="W35" s="8"/>
      <c r="X35" s="9"/>
      <c r="Y35" s="6"/>
      <c r="Z35" s="7"/>
      <c r="AA35" s="8"/>
      <c r="AB35" s="9"/>
    </row>
    <row r="36" spans="1:28" ht="15">
      <c r="A36" s="94" t="s">
        <v>84</v>
      </c>
      <c r="B36" s="87">
        <v>45</v>
      </c>
      <c r="C36" s="87" t="s">
        <v>175</v>
      </c>
      <c r="D36" s="88" t="s">
        <v>176</v>
      </c>
      <c r="E36" s="89" t="s">
        <v>28</v>
      </c>
      <c r="F36" s="90">
        <v>18866</v>
      </c>
      <c r="G36" s="91" t="s">
        <v>162</v>
      </c>
      <c r="H36" s="91" t="s">
        <v>172</v>
      </c>
      <c r="I36" s="117">
        <f t="shared" si="0"/>
        <v>0.08737004629629386</v>
      </c>
      <c r="J36" s="63">
        <f t="shared" si="1"/>
        <v>0.0009672685185194291</v>
      </c>
      <c r="M36" s="6">
        <v>21</v>
      </c>
      <c r="N36" s="7">
        <v>45</v>
      </c>
      <c r="O36" s="100">
        <v>0.0777199074074074</v>
      </c>
      <c r="P36" s="63"/>
      <c r="Q36" s="22">
        <v>25</v>
      </c>
      <c r="R36" s="21">
        <v>45</v>
      </c>
      <c r="S36" s="23">
        <v>0.009650138888886448</v>
      </c>
      <c r="T36" s="12"/>
      <c r="U36" s="6"/>
      <c r="V36" s="7"/>
      <c r="W36" s="8"/>
      <c r="X36" s="9"/>
      <c r="Y36" s="6"/>
      <c r="Z36" s="7"/>
      <c r="AA36" s="8"/>
      <c r="AB36" s="9"/>
    </row>
    <row r="37" spans="1:28" ht="15">
      <c r="A37" s="94" t="s">
        <v>80</v>
      </c>
      <c r="B37" s="87">
        <v>71</v>
      </c>
      <c r="C37" s="87" t="s">
        <v>348</v>
      </c>
      <c r="D37" s="88" t="s">
        <v>349</v>
      </c>
      <c r="E37" s="89" t="s">
        <v>350</v>
      </c>
      <c r="F37" s="90">
        <v>14658</v>
      </c>
      <c r="G37" s="91" t="s">
        <v>165</v>
      </c>
      <c r="H37" s="91" t="s">
        <v>351</v>
      </c>
      <c r="I37" s="117">
        <f t="shared" si="0"/>
        <v>0.08737653935185065</v>
      </c>
      <c r="J37" s="63">
        <f t="shared" si="1"/>
        <v>0.0009737615740762207</v>
      </c>
      <c r="M37" s="6">
        <v>35</v>
      </c>
      <c r="N37" s="7">
        <v>71</v>
      </c>
      <c r="O37" s="100">
        <v>0.0777199074074074</v>
      </c>
      <c r="P37" s="63"/>
      <c r="Q37" s="22">
        <v>26</v>
      </c>
      <c r="R37" s="21">
        <v>71</v>
      </c>
      <c r="S37" s="23">
        <v>0.009656631944443243</v>
      </c>
      <c r="T37" s="12"/>
      <c r="U37" s="6"/>
      <c r="V37" s="7"/>
      <c r="W37" s="8"/>
      <c r="X37" s="9"/>
      <c r="Y37" s="6"/>
      <c r="Z37" s="7"/>
      <c r="AA37" s="8"/>
      <c r="AB37" s="9"/>
    </row>
    <row r="38" spans="1:28" ht="15">
      <c r="A38" s="94" t="s">
        <v>82</v>
      </c>
      <c r="B38" s="87">
        <v>78</v>
      </c>
      <c r="C38" s="87" t="s">
        <v>163</v>
      </c>
      <c r="D38" s="88" t="s">
        <v>164</v>
      </c>
      <c r="E38" s="89" t="s">
        <v>364</v>
      </c>
      <c r="F38" s="90">
        <v>14343</v>
      </c>
      <c r="G38" s="91" t="s">
        <v>162</v>
      </c>
      <c r="H38" s="91" t="s">
        <v>351</v>
      </c>
      <c r="I38" s="117">
        <f t="shared" si="0"/>
        <v>0.08738605324073973</v>
      </c>
      <c r="J38" s="63">
        <f t="shared" si="1"/>
        <v>0.0009832754629652968</v>
      </c>
      <c r="M38" s="6">
        <v>48</v>
      </c>
      <c r="N38" s="7">
        <v>78</v>
      </c>
      <c r="O38" s="100">
        <v>0.0777199074074074</v>
      </c>
      <c r="P38" s="63"/>
      <c r="Q38" s="22">
        <v>28</v>
      </c>
      <c r="R38" s="21">
        <v>78</v>
      </c>
      <c r="S38" s="23">
        <v>0.009666145833332323</v>
      </c>
      <c r="T38" s="12"/>
      <c r="U38" s="6"/>
      <c r="V38" s="7"/>
      <c r="W38" s="8"/>
      <c r="X38" s="9"/>
      <c r="Y38" s="6"/>
      <c r="Z38" s="7"/>
      <c r="AA38" s="8"/>
      <c r="AB38" s="9"/>
    </row>
    <row r="39" spans="1:28" ht="15">
      <c r="A39" s="94" t="s">
        <v>81</v>
      </c>
      <c r="B39" s="87">
        <v>51</v>
      </c>
      <c r="C39" s="87" t="s">
        <v>316</v>
      </c>
      <c r="D39" s="88" t="s">
        <v>317</v>
      </c>
      <c r="E39" s="89" t="s">
        <v>184</v>
      </c>
      <c r="F39" s="90">
        <v>7838</v>
      </c>
      <c r="G39" s="91" t="s">
        <v>246</v>
      </c>
      <c r="H39" s="91" t="s">
        <v>318</v>
      </c>
      <c r="I39" s="117">
        <f t="shared" si="0"/>
        <v>0.08742993055555269</v>
      </c>
      <c r="J39" s="63">
        <f t="shared" si="1"/>
        <v>0.0010271527777782619</v>
      </c>
      <c r="M39" s="6">
        <v>12</v>
      </c>
      <c r="N39" s="7">
        <v>51</v>
      </c>
      <c r="O39" s="100">
        <v>0.0777199074074074</v>
      </c>
      <c r="P39" s="63"/>
      <c r="Q39" s="22">
        <v>29</v>
      </c>
      <c r="R39" s="21">
        <v>51</v>
      </c>
      <c r="S39" s="23">
        <v>0.00971002314814528</v>
      </c>
      <c r="T39" s="12"/>
      <c r="U39" s="6"/>
      <c r="V39" s="7"/>
      <c r="W39" s="8"/>
      <c r="X39" s="9"/>
      <c r="Y39" s="6"/>
      <c r="Z39" s="7"/>
      <c r="AA39" s="8"/>
      <c r="AB39" s="9"/>
    </row>
    <row r="40" spans="1:28" ht="15">
      <c r="A40" s="94" t="s">
        <v>79</v>
      </c>
      <c r="B40" s="87">
        <v>22</v>
      </c>
      <c r="C40" s="87" t="s">
        <v>168</v>
      </c>
      <c r="D40" s="88" t="s">
        <v>169</v>
      </c>
      <c r="E40" s="89" t="s">
        <v>284</v>
      </c>
      <c r="F40" s="90" t="s">
        <v>286</v>
      </c>
      <c r="G40" s="91" t="s">
        <v>162</v>
      </c>
      <c r="H40" s="91" t="s">
        <v>213</v>
      </c>
      <c r="I40" s="117">
        <f t="shared" si="0"/>
        <v>0.08743067129629462</v>
      </c>
      <c r="J40" s="63">
        <f t="shared" si="1"/>
        <v>0.001027893518520187</v>
      </c>
      <c r="M40" s="6">
        <v>26</v>
      </c>
      <c r="N40" s="7">
        <v>22</v>
      </c>
      <c r="O40" s="100">
        <v>0.0777199074074074</v>
      </c>
      <c r="P40" s="63"/>
      <c r="Q40" s="22">
        <v>30</v>
      </c>
      <c r="R40" s="21">
        <v>22</v>
      </c>
      <c r="S40" s="23">
        <v>0.009710763888887206</v>
      </c>
      <c r="T40" s="12"/>
      <c r="U40" s="6"/>
      <c r="V40" s="7"/>
      <c r="W40" s="8"/>
      <c r="X40" s="9"/>
      <c r="Y40" s="6"/>
      <c r="Z40" s="7"/>
      <c r="AA40" s="8"/>
      <c r="AB40" s="9"/>
    </row>
    <row r="41" spans="1:28" ht="15">
      <c r="A41" s="94" t="s">
        <v>64</v>
      </c>
      <c r="B41" s="87">
        <v>83</v>
      </c>
      <c r="C41" s="87" t="s">
        <v>369</v>
      </c>
      <c r="D41" s="88" t="s">
        <v>370</v>
      </c>
      <c r="E41" s="89" t="s">
        <v>194</v>
      </c>
      <c r="F41" s="90">
        <v>7803</v>
      </c>
      <c r="G41" s="91" t="s">
        <v>165</v>
      </c>
      <c r="H41" s="91" t="s">
        <v>324</v>
      </c>
      <c r="I41" s="117">
        <f t="shared" si="0"/>
        <v>0.08744186342592371</v>
      </c>
      <c r="J41" s="63">
        <f t="shared" si="1"/>
        <v>0.0010390856481492794</v>
      </c>
      <c r="M41" s="6">
        <v>16</v>
      </c>
      <c r="N41" s="7">
        <v>83</v>
      </c>
      <c r="O41" s="100">
        <v>0.0777199074074074</v>
      </c>
      <c r="P41" s="63"/>
      <c r="Q41" s="22">
        <v>31</v>
      </c>
      <c r="R41" s="21">
        <v>83</v>
      </c>
      <c r="S41" s="23">
        <v>0.009721956018516305</v>
      </c>
      <c r="T41" s="12"/>
      <c r="U41" s="6"/>
      <c r="V41" s="7"/>
      <c r="W41" s="8"/>
      <c r="X41" s="9"/>
      <c r="Y41" s="6"/>
      <c r="Z41" s="7"/>
      <c r="AA41" s="8"/>
      <c r="AB41" s="9"/>
    </row>
    <row r="42" spans="1:28" ht="15">
      <c r="A42" s="94" t="s">
        <v>77</v>
      </c>
      <c r="B42" s="87">
        <v>26</v>
      </c>
      <c r="C42" s="87" t="s">
        <v>296</v>
      </c>
      <c r="D42" s="88" t="s">
        <v>297</v>
      </c>
      <c r="E42" s="89" t="s">
        <v>284</v>
      </c>
      <c r="F42" s="90" t="s">
        <v>167</v>
      </c>
      <c r="G42" s="91" t="s">
        <v>246</v>
      </c>
      <c r="H42" s="91" t="s">
        <v>213</v>
      </c>
      <c r="I42" s="117">
        <f t="shared" si="0"/>
        <v>0.08747018518518407</v>
      </c>
      <c r="J42" s="63">
        <f t="shared" si="1"/>
        <v>0.0010674074074096401</v>
      </c>
      <c r="M42" s="6">
        <v>46</v>
      </c>
      <c r="N42" s="7">
        <v>26</v>
      </c>
      <c r="O42" s="100">
        <v>0.0777199074074074</v>
      </c>
      <c r="P42" s="63"/>
      <c r="Q42" s="22">
        <v>33</v>
      </c>
      <c r="R42" s="21">
        <v>26</v>
      </c>
      <c r="S42" s="23">
        <v>0.009750277777776662</v>
      </c>
      <c r="T42" s="12"/>
      <c r="U42" s="6"/>
      <c r="V42" s="7"/>
      <c r="W42" s="8"/>
      <c r="X42" s="9"/>
      <c r="Y42" s="6"/>
      <c r="Z42" s="7"/>
      <c r="AA42" s="8"/>
      <c r="AB42" s="9"/>
    </row>
    <row r="43" spans="1:28" ht="15">
      <c r="A43" s="94" t="s">
        <v>71</v>
      </c>
      <c r="B43" s="87">
        <v>95</v>
      </c>
      <c r="C43" s="87" t="s">
        <v>377</v>
      </c>
      <c r="D43" s="88" t="s">
        <v>378</v>
      </c>
      <c r="E43" s="89" t="s">
        <v>379</v>
      </c>
      <c r="F43" s="90">
        <v>13230</v>
      </c>
      <c r="G43" s="91" t="s">
        <v>162</v>
      </c>
      <c r="H43" s="91" t="s">
        <v>328</v>
      </c>
      <c r="I43" s="117">
        <f t="shared" si="0"/>
        <v>0.08749437499999747</v>
      </c>
      <c r="J43" s="63">
        <f t="shared" si="1"/>
        <v>0.0010915972222230452</v>
      </c>
      <c r="M43" s="6">
        <v>9</v>
      </c>
      <c r="N43" s="7">
        <v>95</v>
      </c>
      <c r="O43" s="100">
        <v>0.0777199074074074</v>
      </c>
      <c r="P43" s="63"/>
      <c r="Q43" s="22">
        <v>34</v>
      </c>
      <c r="R43" s="21">
        <v>95</v>
      </c>
      <c r="S43" s="23">
        <v>0.009774467592590064</v>
      </c>
      <c r="T43" s="12"/>
      <c r="U43" s="6"/>
      <c r="V43" s="7"/>
      <c r="W43" s="8"/>
      <c r="X43" s="9"/>
      <c r="Y43" s="6"/>
      <c r="Z43" s="7"/>
      <c r="AA43" s="8"/>
      <c r="AB43" s="9"/>
    </row>
    <row r="44" spans="1:28" ht="15">
      <c r="A44" s="94" t="s">
        <v>75</v>
      </c>
      <c r="B44" s="87">
        <v>73</v>
      </c>
      <c r="C44" s="87" t="s">
        <v>354</v>
      </c>
      <c r="D44" s="88" t="s">
        <v>355</v>
      </c>
      <c r="E44" s="89" t="s">
        <v>350</v>
      </c>
      <c r="F44" s="90">
        <v>5463</v>
      </c>
      <c r="G44" s="91" t="s">
        <v>162</v>
      </c>
      <c r="H44" s="91" t="s">
        <v>351</v>
      </c>
      <c r="I44" s="117">
        <f aca="true" t="shared" si="2" ref="I44:I76">(O44+S44+W44+AA44+AC44)-(P44+T44+X44+AB44)</f>
        <v>0.0875395370370356</v>
      </c>
      <c r="J44" s="63">
        <f aca="true" t="shared" si="3" ref="J44:J75">I44-$I$12</f>
        <v>0.0011367592592611692</v>
      </c>
      <c r="M44" s="6">
        <v>40</v>
      </c>
      <c r="N44" s="7">
        <v>73</v>
      </c>
      <c r="O44" s="100">
        <v>0.0777199074074074</v>
      </c>
      <c r="P44" s="63"/>
      <c r="Q44" s="22">
        <v>35</v>
      </c>
      <c r="R44" s="21">
        <v>73</v>
      </c>
      <c r="S44" s="23">
        <v>0.009819629629628195</v>
      </c>
      <c r="T44" s="12"/>
      <c r="U44" s="6"/>
      <c r="V44" s="7"/>
      <c r="W44" s="8"/>
      <c r="X44" s="9"/>
      <c r="Y44" s="6"/>
      <c r="Z44" s="7"/>
      <c r="AA44" s="8"/>
      <c r="AB44" s="9"/>
    </row>
    <row r="45" spans="1:28" ht="15">
      <c r="A45" s="94" t="s">
        <v>63</v>
      </c>
      <c r="B45" s="87">
        <v>2</v>
      </c>
      <c r="C45" s="87" t="s">
        <v>240</v>
      </c>
      <c r="D45" s="88" t="s">
        <v>241</v>
      </c>
      <c r="E45" s="89" t="s">
        <v>210</v>
      </c>
      <c r="F45" s="90" t="s">
        <v>242</v>
      </c>
      <c r="G45" s="91" t="s">
        <v>162</v>
      </c>
      <c r="H45" s="91" t="s">
        <v>211</v>
      </c>
      <c r="I45" s="117">
        <f t="shared" si="2"/>
        <v>0.08756451388888543</v>
      </c>
      <c r="J45" s="63">
        <f t="shared" si="3"/>
        <v>0.0011617361111110058</v>
      </c>
      <c r="M45" s="6">
        <v>4</v>
      </c>
      <c r="N45" s="7">
        <v>2</v>
      </c>
      <c r="O45" s="100">
        <v>0.07752314814814815</v>
      </c>
      <c r="P45" s="63">
        <v>1.1574074074074073E-05</v>
      </c>
      <c r="Q45" s="22">
        <v>41</v>
      </c>
      <c r="R45" s="21">
        <v>2</v>
      </c>
      <c r="S45" s="23">
        <v>0.010052939814811363</v>
      </c>
      <c r="T45" s="12"/>
      <c r="U45" s="6"/>
      <c r="V45" s="7"/>
      <c r="W45" s="8"/>
      <c r="X45" s="9"/>
      <c r="Y45" s="6"/>
      <c r="Z45" s="7"/>
      <c r="AA45" s="8"/>
      <c r="AB45" s="9"/>
    </row>
    <row r="46" spans="1:28" ht="15">
      <c r="A46" s="94" t="s">
        <v>73</v>
      </c>
      <c r="B46" s="87">
        <v>14</v>
      </c>
      <c r="C46" s="87" t="s">
        <v>268</v>
      </c>
      <c r="D46" s="88" t="s">
        <v>269</v>
      </c>
      <c r="E46" s="89" t="s">
        <v>259</v>
      </c>
      <c r="F46" s="90" t="s">
        <v>270</v>
      </c>
      <c r="G46" s="91" t="s">
        <v>246</v>
      </c>
      <c r="H46" s="91" t="s">
        <v>261</v>
      </c>
      <c r="I46" s="117">
        <f t="shared" si="2"/>
        <v>0.08757586805555409</v>
      </c>
      <c r="J46" s="63">
        <f t="shared" si="3"/>
        <v>0.001173090277779662</v>
      </c>
      <c r="M46" s="6">
        <v>31</v>
      </c>
      <c r="N46" s="7">
        <v>14</v>
      </c>
      <c r="O46" s="100">
        <v>0.0777199074074074</v>
      </c>
      <c r="P46" s="63"/>
      <c r="Q46" s="22">
        <v>36</v>
      </c>
      <c r="R46" s="21">
        <v>14</v>
      </c>
      <c r="S46" s="23">
        <v>0.00985596064814668</v>
      </c>
      <c r="T46" s="12"/>
      <c r="U46" s="6"/>
      <c r="V46" s="7"/>
      <c r="W46" s="8"/>
      <c r="X46" s="9"/>
      <c r="Y46" s="6"/>
      <c r="Z46" s="7"/>
      <c r="AA46" s="8"/>
      <c r="AB46" s="9"/>
    </row>
    <row r="47" spans="1:28" ht="15">
      <c r="A47" s="94" t="s">
        <v>72</v>
      </c>
      <c r="B47" s="87">
        <v>12</v>
      </c>
      <c r="C47" s="87" t="s">
        <v>257</v>
      </c>
      <c r="D47" s="88" t="s">
        <v>262</v>
      </c>
      <c r="E47" s="89" t="s">
        <v>259</v>
      </c>
      <c r="F47" s="90" t="s">
        <v>263</v>
      </c>
      <c r="G47" s="91" t="s">
        <v>162</v>
      </c>
      <c r="H47" s="91" t="s">
        <v>261</v>
      </c>
      <c r="I47" s="117">
        <f t="shared" si="2"/>
        <v>0.08765143518518276</v>
      </c>
      <c r="J47" s="63">
        <f t="shared" si="3"/>
        <v>0.0012486574074083295</v>
      </c>
      <c r="M47" s="6">
        <v>11</v>
      </c>
      <c r="N47" s="7">
        <v>12</v>
      </c>
      <c r="O47" s="100">
        <v>0.0777199074074074</v>
      </c>
      <c r="P47" s="63"/>
      <c r="Q47" s="22">
        <v>39</v>
      </c>
      <c r="R47" s="21">
        <v>12</v>
      </c>
      <c r="S47" s="23">
        <v>0.009931527777775348</v>
      </c>
      <c r="T47" s="12"/>
      <c r="U47" s="6"/>
      <c r="V47" s="7"/>
      <c r="W47" s="8"/>
      <c r="X47" s="9"/>
      <c r="Y47" s="6"/>
      <c r="Z47" s="7"/>
      <c r="AA47" s="8"/>
      <c r="AB47" s="9"/>
    </row>
    <row r="48" spans="1:28" ht="15">
      <c r="A48" s="94" t="s">
        <v>70</v>
      </c>
      <c r="B48" s="87">
        <v>29</v>
      </c>
      <c r="C48" s="87" t="s">
        <v>166</v>
      </c>
      <c r="D48" s="88" t="s">
        <v>304</v>
      </c>
      <c r="E48" s="89" t="s">
        <v>284</v>
      </c>
      <c r="F48" s="90" t="s">
        <v>305</v>
      </c>
      <c r="G48" s="91" t="s">
        <v>165</v>
      </c>
      <c r="H48" s="91" t="s">
        <v>213</v>
      </c>
      <c r="I48" s="117">
        <f t="shared" si="2"/>
        <v>0.08769148148148069</v>
      </c>
      <c r="J48" s="63">
        <f t="shared" si="3"/>
        <v>0.001288703703706262</v>
      </c>
      <c r="M48" s="6">
        <v>52</v>
      </c>
      <c r="N48" s="7">
        <v>29</v>
      </c>
      <c r="O48" s="100">
        <v>0.07803240740740741</v>
      </c>
      <c r="P48" s="63"/>
      <c r="Q48" s="22">
        <v>27</v>
      </c>
      <c r="R48" s="21">
        <v>29</v>
      </c>
      <c r="S48" s="23">
        <v>0.009659074074073277</v>
      </c>
      <c r="T48" s="12"/>
      <c r="U48" s="6"/>
      <c r="V48" s="7"/>
      <c r="W48" s="8"/>
      <c r="X48" s="9"/>
      <c r="Y48" s="6"/>
      <c r="Z48" s="7"/>
      <c r="AA48" s="8"/>
      <c r="AB48" s="9"/>
    </row>
    <row r="49" spans="1:28" ht="15">
      <c r="A49" s="94" t="s">
        <v>69</v>
      </c>
      <c r="B49" s="87">
        <v>72</v>
      </c>
      <c r="C49" s="87" t="s">
        <v>352</v>
      </c>
      <c r="D49" s="88" t="s">
        <v>353</v>
      </c>
      <c r="E49" s="89" t="s">
        <v>350</v>
      </c>
      <c r="F49" s="90">
        <v>17888</v>
      </c>
      <c r="G49" s="91" t="s">
        <v>162</v>
      </c>
      <c r="H49" s="91" t="s">
        <v>351</v>
      </c>
      <c r="I49" s="117">
        <f t="shared" si="2"/>
        <v>0.08775586805555398</v>
      </c>
      <c r="J49" s="63">
        <f t="shared" si="3"/>
        <v>0.0013530902777795506</v>
      </c>
      <c r="M49" s="6">
        <v>28</v>
      </c>
      <c r="N49" s="7">
        <v>72</v>
      </c>
      <c r="O49" s="100">
        <v>0.0777199074074074</v>
      </c>
      <c r="P49" s="63"/>
      <c r="Q49" s="22">
        <v>40</v>
      </c>
      <c r="R49" s="21">
        <v>72</v>
      </c>
      <c r="S49" s="23">
        <v>0.01003596064814657</v>
      </c>
      <c r="T49" s="12"/>
      <c r="U49" s="6"/>
      <c r="V49" s="7"/>
      <c r="W49" s="8"/>
      <c r="X49" s="9"/>
      <c r="Y49" s="6"/>
      <c r="Z49" s="7"/>
      <c r="AA49" s="8"/>
      <c r="AB49" s="9"/>
    </row>
    <row r="50" spans="1:28" ht="15">
      <c r="A50" s="94" t="s">
        <v>67</v>
      </c>
      <c r="B50" s="87">
        <v>16</v>
      </c>
      <c r="C50" s="87" t="s">
        <v>274</v>
      </c>
      <c r="D50" s="88" t="s">
        <v>275</v>
      </c>
      <c r="E50" s="89" t="s">
        <v>259</v>
      </c>
      <c r="F50" s="90" t="s">
        <v>276</v>
      </c>
      <c r="G50" s="91" t="s">
        <v>246</v>
      </c>
      <c r="H50" s="91" t="s">
        <v>261</v>
      </c>
      <c r="I50" s="117">
        <f t="shared" si="2"/>
        <v>0.08777599537036948</v>
      </c>
      <c r="J50" s="63">
        <f t="shared" si="3"/>
        <v>0.0013732175925950524</v>
      </c>
      <c r="M50" s="6">
        <v>41</v>
      </c>
      <c r="N50" s="7">
        <v>16</v>
      </c>
      <c r="O50" s="100">
        <v>0.0777199074074074</v>
      </c>
      <c r="P50" s="63"/>
      <c r="Q50" s="22">
        <v>42</v>
      </c>
      <c r="R50" s="21">
        <v>16</v>
      </c>
      <c r="S50" s="23">
        <v>0.010056087962962082</v>
      </c>
      <c r="T50" s="12"/>
      <c r="U50" s="6"/>
      <c r="V50" s="7"/>
      <c r="W50" s="8"/>
      <c r="X50" s="9"/>
      <c r="Y50" s="6"/>
      <c r="Z50" s="7"/>
      <c r="AA50" s="8"/>
      <c r="AB50" s="9"/>
    </row>
    <row r="51" spans="1:28" ht="15">
      <c r="A51" s="94" t="s">
        <v>66</v>
      </c>
      <c r="B51" s="87">
        <v>81</v>
      </c>
      <c r="C51" s="87" t="s">
        <v>365</v>
      </c>
      <c r="D51" s="88" t="s">
        <v>366</v>
      </c>
      <c r="E51" s="89" t="s">
        <v>29</v>
      </c>
      <c r="F51" s="90">
        <v>17408</v>
      </c>
      <c r="G51" s="91" t="s">
        <v>246</v>
      </c>
      <c r="H51" s="91" t="s">
        <v>324</v>
      </c>
      <c r="I51" s="117">
        <f t="shared" si="2"/>
        <v>0.0877767708333321</v>
      </c>
      <c r="J51" s="63">
        <f t="shared" si="3"/>
        <v>0.0013739930555576735</v>
      </c>
      <c r="M51" s="6">
        <v>44</v>
      </c>
      <c r="N51" s="7">
        <v>81</v>
      </c>
      <c r="O51" s="100">
        <v>0.0777199074074074</v>
      </c>
      <c r="P51" s="63"/>
      <c r="Q51" s="22">
        <v>43</v>
      </c>
      <c r="R51" s="21">
        <v>81</v>
      </c>
      <c r="S51" s="23">
        <v>0.010056863425924703</v>
      </c>
      <c r="T51" s="12"/>
      <c r="U51" s="6"/>
      <c r="V51" s="7"/>
      <c r="W51" s="8"/>
      <c r="X51" s="9"/>
      <c r="Y51" s="6"/>
      <c r="Z51" s="7"/>
      <c r="AA51" s="8"/>
      <c r="AB51" s="9"/>
    </row>
    <row r="52" spans="1:28" ht="15">
      <c r="A52" s="94" t="s">
        <v>55</v>
      </c>
      <c r="B52" s="87">
        <v>33</v>
      </c>
      <c r="C52" s="87" t="s">
        <v>217</v>
      </c>
      <c r="D52" s="88" t="s">
        <v>218</v>
      </c>
      <c r="E52" s="89" t="s">
        <v>203</v>
      </c>
      <c r="F52" s="90">
        <v>5407</v>
      </c>
      <c r="G52" s="91" t="s">
        <v>162</v>
      </c>
      <c r="H52" s="91" t="s">
        <v>306</v>
      </c>
      <c r="I52" s="117">
        <f t="shared" si="2"/>
        <v>0.08779312499999867</v>
      </c>
      <c r="J52" s="63">
        <f t="shared" si="3"/>
        <v>0.0013903472222242391</v>
      </c>
      <c r="M52" s="6">
        <v>42</v>
      </c>
      <c r="N52" s="7">
        <v>33</v>
      </c>
      <c r="O52" s="100">
        <v>0.0777199074074074</v>
      </c>
      <c r="P52" s="63"/>
      <c r="Q52" s="22">
        <v>44</v>
      </c>
      <c r="R52" s="21">
        <v>33</v>
      </c>
      <c r="S52" s="23">
        <v>0.010073217592591265</v>
      </c>
      <c r="T52" s="12"/>
      <c r="U52" s="6"/>
      <c r="V52" s="7"/>
      <c r="W52" s="8"/>
      <c r="X52" s="9"/>
      <c r="Y52" s="6"/>
      <c r="Z52" s="7"/>
      <c r="AA52" s="8"/>
      <c r="AB52" s="9"/>
    </row>
    <row r="53" spans="1:28" ht="15">
      <c r="A53" s="94" t="s">
        <v>65</v>
      </c>
      <c r="B53" s="87">
        <v>15</v>
      </c>
      <c r="C53" s="87" t="s">
        <v>271</v>
      </c>
      <c r="D53" s="88" t="s">
        <v>272</v>
      </c>
      <c r="E53" s="89" t="s">
        <v>259</v>
      </c>
      <c r="F53" s="90" t="s">
        <v>273</v>
      </c>
      <c r="G53" s="91" t="s">
        <v>246</v>
      </c>
      <c r="H53" s="91" t="s">
        <v>261</v>
      </c>
      <c r="I53" s="117">
        <f t="shared" si="2"/>
        <v>0.08781425925925723</v>
      </c>
      <c r="J53" s="63">
        <f t="shared" si="3"/>
        <v>0.0014114814814828042</v>
      </c>
      <c r="M53" s="6">
        <v>30</v>
      </c>
      <c r="N53" s="7">
        <v>15</v>
      </c>
      <c r="O53" s="100">
        <v>0.0777199074074074</v>
      </c>
      <c r="P53" s="63"/>
      <c r="Q53" s="22">
        <v>45</v>
      </c>
      <c r="R53" s="21">
        <v>15</v>
      </c>
      <c r="S53" s="23">
        <v>0.01009435185184983</v>
      </c>
      <c r="T53" s="12"/>
      <c r="U53" s="6"/>
      <c r="V53" s="7"/>
      <c r="W53" s="8"/>
      <c r="X53" s="9"/>
      <c r="Y53" s="6"/>
      <c r="Z53" s="7"/>
      <c r="AA53" s="8"/>
      <c r="AB53" s="9"/>
    </row>
    <row r="54" spans="1:28" ht="15">
      <c r="A54" s="94" t="s">
        <v>57</v>
      </c>
      <c r="B54" s="87">
        <v>67</v>
      </c>
      <c r="C54" s="87" t="s">
        <v>341</v>
      </c>
      <c r="D54" s="88" t="s">
        <v>342</v>
      </c>
      <c r="E54" s="89" t="s">
        <v>24</v>
      </c>
      <c r="F54" s="90">
        <v>7823</v>
      </c>
      <c r="G54" s="91" t="s">
        <v>165</v>
      </c>
      <c r="H54" s="91" t="s">
        <v>212</v>
      </c>
      <c r="I54" s="117">
        <f t="shared" si="2"/>
        <v>0.08783179398148123</v>
      </c>
      <c r="J54" s="63">
        <f t="shared" si="3"/>
        <v>0.0014290162037068066</v>
      </c>
      <c r="M54" s="6">
        <v>53</v>
      </c>
      <c r="N54" s="7">
        <v>67</v>
      </c>
      <c r="O54" s="100">
        <v>0.07875</v>
      </c>
      <c r="P54" s="63">
        <v>2.3148148148148147E-05</v>
      </c>
      <c r="Q54" s="22">
        <v>7</v>
      </c>
      <c r="R54" s="21">
        <v>67</v>
      </c>
      <c r="S54" s="23">
        <v>0.009104942129629383</v>
      </c>
      <c r="T54" s="12"/>
      <c r="U54" s="6"/>
      <c r="V54" s="7"/>
      <c r="W54" s="8"/>
      <c r="X54" s="9"/>
      <c r="Y54" s="6"/>
      <c r="Z54" s="7"/>
      <c r="AA54" s="8"/>
      <c r="AB54" s="9"/>
    </row>
    <row r="55" spans="1:28" ht="15">
      <c r="A55" s="94" t="s">
        <v>62</v>
      </c>
      <c r="B55" s="87">
        <v>74</v>
      </c>
      <c r="C55" s="87" t="s">
        <v>356</v>
      </c>
      <c r="D55" s="88" t="s">
        <v>357</v>
      </c>
      <c r="E55" s="89" t="s">
        <v>350</v>
      </c>
      <c r="F55" s="90">
        <v>9628</v>
      </c>
      <c r="G55" s="91" t="s">
        <v>246</v>
      </c>
      <c r="H55" s="91" t="s">
        <v>351</v>
      </c>
      <c r="I55" s="117">
        <f t="shared" si="2"/>
        <v>0.08787335648148038</v>
      </c>
      <c r="J55" s="63">
        <f t="shared" si="3"/>
        <v>0.0014705787037059548</v>
      </c>
      <c r="M55" s="6">
        <v>37</v>
      </c>
      <c r="N55" s="7">
        <v>74</v>
      </c>
      <c r="O55" s="100">
        <v>0.0777199074074074</v>
      </c>
      <c r="P55" s="63"/>
      <c r="Q55" s="22">
        <v>46</v>
      </c>
      <c r="R55" s="21">
        <v>74</v>
      </c>
      <c r="S55" s="23">
        <v>0.01015344907407298</v>
      </c>
      <c r="T55" s="12"/>
      <c r="U55" s="6"/>
      <c r="V55" s="7"/>
      <c r="W55" s="8"/>
      <c r="X55" s="9"/>
      <c r="Y55" s="6"/>
      <c r="Z55" s="7"/>
      <c r="AA55" s="8"/>
      <c r="AB55" s="9"/>
    </row>
    <row r="56" spans="1:28" ht="15">
      <c r="A56" s="94" t="s">
        <v>60</v>
      </c>
      <c r="B56" s="87">
        <v>34</v>
      </c>
      <c r="C56" s="87" t="s">
        <v>307</v>
      </c>
      <c r="D56" s="88" t="s">
        <v>308</v>
      </c>
      <c r="E56" s="89" t="s">
        <v>309</v>
      </c>
      <c r="F56" s="90">
        <v>4324</v>
      </c>
      <c r="G56" s="91" t="s">
        <v>246</v>
      </c>
      <c r="H56" s="91" t="s">
        <v>306</v>
      </c>
      <c r="I56" s="117">
        <f t="shared" si="2"/>
        <v>0.08801068287036772</v>
      </c>
      <c r="J56" s="63">
        <f t="shared" si="3"/>
        <v>0.001607905092593287</v>
      </c>
      <c r="M56" s="6">
        <v>17</v>
      </c>
      <c r="N56" s="7">
        <v>34</v>
      </c>
      <c r="O56" s="100">
        <v>0.0777199074074074</v>
      </c>
      <c r="P56" s="63"/>
      <c r="Q56" s="22">
        <v>47</v>
      </c>
      <c r="R56" s="21">
        <v>34</v>
      </c>
      <c r="S56" s="23">
        <v>0.010290775462960306</v>
      </c>
      <c r="T56" s="12"/>
      <c r="U56" s="6"/>
      <c r="V56" s="7"/>
      <c r="W56" s="8"/>
      <c r="X56" s="9"/>
      <c r="Y56" s="6"/>
      <c r="Z56" s="7"/>
      <c r="AA56" s="8"/>
      <c r="AB56" s="9"/>
    </row>
    <row r="57" spans="1:28" ht="15">
      <c r="A57" s="94" t="s">
        <v>59</v>
      </c>
      <c r="B57" s="87">
        <v>82</v>
      </c>
      <c r="C57" s="87" t="s">
        <v>367</v>
      </c>
      <c r="D57" s="88" t="s">
        <v>368</v>
      </c>
      <c r="E57" s="89" t="s">
        <v>29</v>
      </c>
      <c r="F57" s="90">
        <v>18248</v>
      </c>
      <c r="G57" s="91" t="s">
        <v>246</v>
      </c>
      <c r="H57" s="91" t="s">
        <v>324</v>
      </c>
      <c r="I57" s="117">
        <f t="shared" si="2"/>
        <v>0.08801964120370195</v>
      </c>
      <c r="J57" s="63">
        <f t="shared" si="3"/>
        <v>0.0016168634259275255</v>
      </c>
      <c r="M57" s="6">
        <v>34</v>
      </c>
      <c r="N57" s="7">
        <v>82</v>
      </c>
      <c r="O57" s="100">
        <v>0.0777199074074074</v>
      </c>
      <c r="P57" s="63"/>
      <c r="Q57" s="22">
        <v>48</v>
      </c>
      <c r="R57" s="21">
        <v>82</v>
      </c>
      <c r="S57" s="23">
        <v>0.010299733796294544</v>
      </c>
      <c r="T57" s="12"/>
      <c r="U57" s="6"/>
      <c r="V57" s="7"/>
      <c r="W57" s="8"/>
      <c r="X57" s="9"/>
      <c r="Y57" s="6"/>
      <c r="Z57" s="7"/>
      <c r="AA57" s="8"/>
      <c r="AB57" s="9"/>
    </row>
    <row r="58" spans="1:28" ht="15">
      <c r="A58" s="94" t="s">
        <v>58</v>
      </c>
      <c r="B58" s="87">
        <v>63</v>
      </c>
      <c r="C58" s="87" t="s">
        <v>335</v>
      </c>
      <c r="D58" s="88" t="s">
        <v>336</v>
      </c>
      <c r="E58" s="89" t="s">
        <v>24</v>
      </c>
      <c r="F58" s="90">
        <v>18029</v>
      </c>
      <c r="G58" s="91" t="s">
        <v>246</v>
      </c>
      <c r="H58" s="91" t="s">
        <v>212</v>
      </c>
      <c r="I58" s="117">
        <f t="shared" si="2"/>
        <v>0.08814092592592446</v>
      </c>
      <c r="J58" s="63">
        <f t="shared" si="3"/>
        <v>0.0017381481481500288</v>
      </c>
      <c r="M58" s="6">
        <v>49</v>
      </c>
      <c r="N58" s="7">
        <v>63</v>
      </c>
      <c r="O58" s="100">
        <v>0.0777199074074074</v>
      </c>
      <c r="P58" s="63"/>
      <c r="Q58" s="22">
        <v>52</v>
      </c>
      <c r="R58" s="21">
        <v>63</v>
      </c>
      <c r="S58" s="23">
        <v>0.010421018518517058</v>
      </c>
      <c r="T58" s="12"/>
      <c r="U58" s="6"/>
      <c r="V58" s="7"/>
      <c r="W58" s="8"/>
      <c r="X58" s="9"/>
      <c r="Y58" s="6"/>
      <c r="Z58" s="7"/>
      <c r="AA58" s="8"/>
      <c r="AB58" s="9"/>
    </row>
    <row r="59" spans="1:28" ht="15">
      <c r="A59" s="94" t="s">
        <v>56</v>
      </c>
      <c r="B59" s="87">
        <v>41</v>
      </c>
      <c r="C59" s="87" t="s">
        <v>310</v>
      </c>
      <c r="D59" s="88" t="s">
        <v>311</v>
      </c>
      <c r="E59" s="89" t="s">
        <v>28</v>
      </c>
      <c r="F59" s="90">
        <v>14513</v>
      </c>
      <c r="G59" s="91" t="s">
        <v>162</v>
      </c>
      <c r="H59" s="91" t="s">
        <v>172</v>
      </c>
      <c r="I59" s="117">
        <f t="shared" si="2"/>
        <v>0.08814350694444278</v>
      </c>
      <c r="J59" s="63">
        <f t="shared" si="3"/>
        <v>0.001740729166668356</v>
      </c>
      <c r="M59" s="6">
        <v>36</v>
      </c>
      <c r="N59" s="7">
        <v>41</v>
      </c>
      <c r="O59" s="100">
        <v>0.0777199074074074</v>
      </c>
      <c r="P59" s="63"/>
      <c r="Q59" s="22">
        <v>53</v>
      </c>
      <c r="R59" s="21">
        <v>41</v>
      </c>
      <c r="S59" s="23">
        <v>0.010423599537035385</v>
      </c>
      <c r="T59" s="12"/>
      <c r="U59" s="6"/>
      <c r="V59" s="7"/>
      <c r="W59" s="8"/>
      <c r="X59" s="9"/>
      <c r="Y59" s="6"/>
      <c r="Z59" s="7"/>
      <c r="AA59" s="8"/>
      <c r="AB59" s="9"/>
    </row>
    <row r="60" spans="1:28" ht="15">
      <c r="A60" s="94" t="s">
        <v>54</v>
      </c>
      <c r="B60" s="87">
        <v>32</v>
      </c>
      <c r="C60" s="87" t="s">
        <v>215</v>
      </c>
      <c r="D60" s="88" t="s">
        <v>216</v>
      </c>
      <c r="E60" s="89" t="s">
        <v>203</v>
      </c>
      <c r="F60" s="90">
        <v>4656</v>
      </c>
      <c r="G60" s="91" t="s">
        <v>162</v>
      </c>
      <c r="H60" s="91" t="s">
        <v>306</v>
      </c>
      <c r="I60" s="117">
        <f t="shared" si="2"/>
        <v>0.08818329861110814</v>
      </c>
      <c r="J60" s="63">
        <f t="shared" si="3"/>
        <v>0.0017805208333337152</v>
      </c>
      <c r="M60" s="6">
        <v>10</v>
      </c>
      <c r="N60" s="7">
        <v>32</v>
      </c>
      <c r="O60" s="100">
        <v>0.0777199074074074</v>
      </c>
      <c r="P60" s="63"/>
      <c r="Q60" s="22">
        <v>54</v>
      </c>
      <c r="R60" s="21">
        <v>32</v>
      </c>
      <c r="S60" s="23">
        <v>0.010463391203700734</v>
      </c>
      <c r="T60" s="12"/>
      <c r="U60" s="6"/>
      <c r="V60" s="7"/>
      <c r="W60" s="8"/>
      <c r="X60" s="9"/>
      <c r="Y60" s="6"/>
      <c r="Z60" s="7"/>
      <c r="AA60" s="8"/>
      <c r="AB60" s="9"/>
    </row>
    <row r="61" spans="1:28" ht="15">
      <c r="A61" s="94" t="s">
        <v>53</v>
      </c>
      <c r="B61" s="87">
        <v>91</v>
      </c>
      <c r="C61" s="87" t="s">
        <v>371</v>
      </c>
      <c r="D61" s="88" t="s">
        <v>372</v>
      </c>
      <c r="E61" s="89" t="s">
        <v>373</v>
      </c>
      <c r="F61" s="90">
        <v>14355</v>
      </c>
      <c r="G61" s="91" t="s">
        <v>246</v>
      </c>
      <c r="H61" s="91" t="s">
        <v>328</v>
      </c>
      <c r="I61" s="117">
        <f t="shared" si="2"/>
        <v>0.08820142361111012</v>
      </c>
      <c r="J61" s="63">
        <f t="shared" si="3"/>
        <v>0.0017986458333356936</v>
      </c>
      <c r="M61" s="6">
        <v>39</v>
      </c>
      <c r="N61" s="7">
        <v>91</v>
      </c>
      <c r="O61" s="100">
        <v>0.0777199074074074</v>
      </c>
      <c r="P61" s="63"/>
      <c r="Q61" s="22">
        <v>55</v>
      </c>
      <c r="R61" s="21">
        <v>91</v>
      </c>
      <c r="S61" s="23">
        <v>0.010481516203702716</v>
      </c>
      <c r="T61" s="12"/>
      <c r="U61" s="6"/>
      <c r="V61" s="7"/>
      <c r="W61" s="8"/>
      <c r="X61" s="9"/>
      <c r="Y61" s="6"/>
      <c r="Z61" s="7"/>
      <c r="AA61" s="8"/>
      <c r="AB61" s="9"/>
    </row>
    <row r="62" spans="1:28" ht="15">
      <c r="A62" s="94" t="s">
        <v>41</v>
      </c>
      <c r="B62" s="87">
        <v>24</v>
      </c>
      <c r="C62" s="87" t="s">
        <v>290</v>
      </c>
      <c r="D62" s="88" t="s">
        <v>291</v>
      </c>
      <c r="E62" s="89" t="s">
        <v>284</v>
      </c>
      <c r="F62" s="90" t="s">
        <v>292</v>
      </c>
      <c r="G62" s="91" t="s">
        <v>162</v>
      </c>
      <c r="H62" s="91" t="s">
        <v>213</v>
      </c>
      <c r="I62" s="117">
        <f t="shared" si="2"/>
        <v>0.08841644675925613</v>
      </c>
      <c r="J62" s="63">
        <f t="shared" si="3"/>
        <v>0.0020136689814816977</v>
      </c>
      <c r="M62" s="6">
        <v>8</v>
      </c>
      <c r="N62" s="7">
        <v>24</v>
      </c>
      <c r="O62" s="100">
        <v>0.0777199074074074</v>
      </c>
      <c r="P62" s="63"/>
      <c r="Q62" s="22">
        <v>59</v>
      </c>
      <c r="R62" s="21">
        <v>24</v>
      </c>
      <c r="S62" s="23">
        <v>0.010696539351848717</v>
      </c>
      <c r="T62" s="12"/>
      <c r="U62" s="6"/>
      <c r="V62" s="7"/>
      <c r="W62" s="8"/>
      <c r="X62" s="9"/>
      <c r="Y62" s="6"/>
      <c r="Z62" s="7"/>
      <c r="AA62" s="8"/>
      <c r="AB62" s="9"/>
    </row>
    <row r="63" spans="1:28" ht="15">
      <c r="A63" s="94" t="s">
        <v>45</v>
      </c>
      <c r="B63" s="87">
        <v>93</v>
      </c>
      <c r="C63" s="87" t="s">
        <v>375</v>
      </c>
      <c r="D63" s="88" t="s">
        <v>376</v>
      </c>
      <c r="E63" s="89" t="s">
        <v>170</v>
      </c>
      <c r="F63" s="90">
        <v>9623</v>
      </c>
      <c r="G63" s="91" t="s">
        <v>165</v>
      </c>
      <c r="H63" s="91" t="s">
        <v>328</v>
      </c>
      <c r="I63" s="117">
        <f t="shared" si="2"/>
        <v>0.0884651273148129</v>
      </c>
      <c r="J63" s="63">
        <f t="shared" si="3"/>
        <v>0.0020623495370384742</v>
      </c>
      <c r="M63" s="6">
        <v>32</v>
      </c>
      <c r="N63" s="7">
        <v>93</v>
      </c>
      <c r="O63" s="100">
        <v>0.0777199074074074</v>
      </c>
      <c r="P63" s="63"/>
      <c r="Q63" s="22">
        <v>60</v>
      </c>
      <c r="R63" s="21">
        <v>93</v>
      </c>
      <c r="S63" s="23">
        <v>0.010745219907405493</v>
      </c>
      <c r="T63" s="12"/>
      <c r="U63" s="6"/>
      <c r="V63" s="7"/>
      <c r="W63" s="8"/>
      <c r="X63" s="9"/>
      <c r="Y63" s="6"/>
      <c r="Z63" s="7"/>
      <c r="AA63" s="8"/>
      <c r="AB63" s="9"/>
    </row>
    <row r="64" spans="1:28" ht="15">
      <c r="A64" s="94" t="s">
        <v>52</v>
      </c>
      <c r="B64" s="87">
        <v>17</v>
      </c>
      <c r="C64" s="87" t="s">
        <v>277</v>
      </c>
      <c r="D64" s="88" t="s">
        <v>278</v>
      </c>
      <c r="E64" s="89" t="s">
        <v>259</v>
      </c>
      <c r="F64" s="90" t="s">
        <v>279</v>
      </c>
      <c r="G64" s="91" t="s">
        <v>246</v>
      </c>
      <c r="H64" s="91" t="s">
        <v>261</v>
      </c>
      <c r="I64" s="117">
        <f t="shared" si="2"/>
        <v>0.08884089120370138</v>
      </c>
      <c r="J64" s="63">
        <f t="shared" si="3"/>
        <v>0.002438113425926952</v>
      </c>
      <c r="M64" s="6">
        <v>14</v>
      </c>
      <c r="N64" s="7">
        <v>17</v>
      </c>
      <c r="O64" s="100">
        <v>0.0777199074074074</v>
      </c>
      <c r="P64" s="63"/>
      <c r="Q64" s="22">
        <v>62</v>
      </c>
      <c r="R64" s="21">
        <v>17</v>
      </c>
      <c r="S64" s="23">
        <v>0.011120983796293978</v>
      </c>
      <c r="T64" s="12"/>
      <c r="U64" s="6"/>
      <c r="V64" s="7"/>
      <c r="W64" s="8"/>
      <c r="X64" s="9"/>
      <c r="Y64" s="6"/>
      <c r="Z64" s="7"/>
      <c r="AA64" s="8"/>
      <c r="AB64" s="9"/>
    </row>
    <row r="65" spans="1:28" ht="15">
      <c r="A65" s="94" t="s">
        <v>50</v>
      </c>
      <c r="B65" s="87">
        <v>75</v>
      </c>
      <c r="C65" s="87" t="s">
        <v>358</v>
      </c>
      <c r="D65" s="88" t="s">
        <v>359</v>
      </c>
      <c r="E65" s="89" t="s">
        <v>22</v>
      </c>
      <c r="F65" s="90">
        <v>10234</v>
      </c>
      <c r="G65" s="91" t="s">
        <v>246</v>
      </c>
      <c r="H65" s="91" t="s">
        <v>351</v>
      </c>
      <c r="I65" s="117">
        <f t="shared" si="2"/>
        <v>0.09628690972222236</v>
      </c>
      <c r="J65" s="63">
        <f t="shared" si="3"/>
        <v>0.009884131944447927</v>
      </c>
      <c r="M65" s="6">
        <v>59</v>
      </c>
      <c r="N65" s="7">
        <v>75</v>
      </c>
      <c r="O65" s="100">
        <v>0.08638888888888889</v>
      </c>
      <c r="P65" s="63"/>
      <c r="Q65" s="22">
        <v>37</v>
      </c>
      <c r="R65" s="21">
        <v>75</v>
      </c>
      <c r="S65" s="23">
        <v>0.009898020833333462</v>
      </c>
      <c r="T65" s="12"/>
      <c r="U65" s="6"/>
      <c r="V65" s="7"/>
      <c r="W65" s="8"/>
      <c r="X65" s="9"/>
      <c r="Y65" s="6"/>
      <c r="Z65" s="7"/>
      <c r="AA65" s="8"/>
      <c r="AB65" s="9"/>
    </row>
    <row r="66" spans="1:28" ht="15">
      <c r="A66" s="94" t="s">
        <v>47</v>
      </c>
      <c r="B66" s="87">
        <v>28</v>
      </c>
      <c r="C66" s="87" t="s">
        <v>301</v>
      </c>
      <c r="D66" s="88" t="s">
        <v>302</v>
      </c>
      <c r="E66" s="89" t="s">
        <v>284</v>
      </c>
      <c r="F66" s="90" t="s">
        <v>303</v>
      </c>
      <c r="G66" s="91" t="s">
        <v>165</v>
      </c>
      <c r="H66" s="91" t="s">
        <v>213</v>
      </c>
      <c r="I66" s="117">
        <f t="shared" si="2"/>
        <v>0.0962985416666667</v>
      </c>
      <c r="J66" s="63">
        <f t="shared" si="3"/>
        <v>0.009895763888892267</v>
      </c>
      <c r="M66" s="6">
        <v>57</v>
      </c>
      <c r="N66" s="7">
        <v>28</v>
      </c>
      <c r="O66" s="100">
        <v>0.08638888888888889</v>
      </c>
      <c r="P66" s="63"/>
      <c r="Q66" s="22">
        <v>38</v>
      </c>
      <c r="R66" s="21">
        <v>28</v>
      </c>
      <c r="S66" s="23">
        <v>0.0099096527777778</v>
      </c>
      <c r="T66" s="12"/>
      <c r="U66" s="6"/>
      <c r="V66" s="7"/>
      <c r="W66" s="8"/>
      <c r="X66" s="9"/>
      <c r="Y66" s="6"/>
      <c r="Z66" s="7"/>
      <c r="AA66" s="8"/>
      <c r="AB66" s="9"/>
    </row>
    <row r="67" spans="1:28" ht="15">
      <c r="A67" s="94" t="s">
        <v>49</v>
      </c>
      <c r="B67" s="87">
        <v>57</v>
      </c>
      <c r="C67" s="87" t="s">
        <v>325</v>
      </c>
      <c r="D67" s="88" t="s">
        <v>326</v>
      </c>
      <c r="E67" s="89" t="s">
        <v>327</v>
      </c>
      <c r="F67" s="90">
        <v>8956</v>
      </c>
      <c r="G67" s="91" t="s">
        <v>171</v>
      </c>
      <c r="H67" s="91" t="s">
        <v>318</v>
      </c>
      <c r="I67" s="117">
        <f t="shared" si="2"/>
        <v>0.09672535879629598</v>
      </c>
      <c r="J67" s="63">
        <f t="shared" si="3"/>
        <v>0.010322581018521557</v>
      </c>
      <c r="M67" s="6">
        <v>60</v>
      </c>
      <c r="N67" s="7">
        <v>57</v>
      </c>
      <c r="O67" s="100">
        <v>0.08638888888888889</v>
      </c>
      <c r="P67" s="63"/>
      <c r="Q67" s="22">
        <v>49</v>
      </c>
      <c r="R67" s="21">
        <v>57</v>
      </c>
      <c r="S67" s="23">
        <v>0.010336469907407088</v>
      </c>
      <c r="T67" s="12"/>
      <c r="U67" s="6"/>
      <c r="V67" s="7"/>
      <c r="W67" s="8"/>
      <c r="X67" s="9"/>
      <c r="Y67" s="6"/>
      <c r="Z67" s="7"/>
      <c r="AA67" s="8"/>
      <c r="AB67" s="9"/>
    </row>
    <row r="68" spans="1:28" ht="15">
      <c r="A68" s="94" t="s">
        <v>48</v>
      </c>
      <c r="B68" s="87">
        <v>5</v>
      </c>
      <c r="C68" s="87" t="s">
        <v>250</v>
      </c>
      <c r="D68" s="88" t="s">
        <v>251</v>
      </c>
      <c r="E68" s="89" t="s">
        <v>252</v>
      </c>
      <c r="F68" s="90" t="s">
        <v>253</v>
      </c>
      <c r="G68" s="91" t="s">
        <v>246</v>
      </c>
      <c r="H68" s="91" t="s">
        <v>211</v>
      </c>
      <c r="I68" s="117">
        <f t="shared" si="2"/>
        <v>0.09691841435185115</v>
      </c>
      <c r="J68" s="63">
        <f t="shared" si="3"/>
        <v>0.010515636574076725</v>
      </c>
      <c r="M68" s="6">
        <v>54</v>
      </c>
      <c r="N68" s="7">
        <v>5</v>
      </c>
      <c r="O68" s="100">
        <v>0.08638888888888889</v>
      </c>
      <c r="P68" s="63"/>
      <c r="Q68" s="22">
        <v>56</v>
      </c>
      <c r="R68" s="21">
        <v>5</v>
      </c>
      <c r="S68" s="23">
        <v>0.010529525462962269</v>
      </c>
      <c r="T68" s="12"/>
      <c r="U68" s="6"/>
      <c r="V68" s="7"/>
      <c r="W68" s="8"/>
      <c r="X68" s="9"/>
      <c r="Y68" s="6"/>
      <c r="Z68" s="7"/>
      <c r="AA68" s="8"/>
      <c r="AB68" s="9"/>
    </row>
    <row r="69" spans="1:28" ht="15">
      <c r="A69" s="94" t="s">
        <v>46</v>
      </c>
      <c r="B69" s="87">
        <v>59</v>
      </c>
      <c r="C69" s="87" t="s">
        <v>329</v>
      </c>
      <c r="D69" s="88" t="s">
        <v>330</v>
      </c>
      <c r="E69" s="89" t="s">
        <v>179</v>
      </c>
      <c r="F69" s="90">
        <v>11859</v>
      </c>
      <c r="G69" s="91" t="s">
        <v>162</v>
      </c>
      <c r="H69" s="91" t="s">
        <v>318</v>
      </c>
      <c r="I69" s="117">
        <f t="shared" si="2"/>
        <v>0.0972548263888888</v>
      </c>
      <c r="J69" s="63">
        <f t="shared" si="3"/>
        <v>0.01085204861111437</v>
      </c>
      <c r="M69" s="6">
        <v>55</v>
      </c>
      <c r="N69" s="7">
        <v>59</v>
      </c>
      <c r="O69" s="100">
        <v>0.08638888888888889</v>
      </c>
      <c r="P69" s="63"/>
      <c r="Q69" s="22">
        <v>61</v>
      </c>
      <c r="R69" s="21">
        <v>59</v>
      </c>
      <c r="S69" s="23">
        <v>0.010865937499999914</v>
      </c>
      <c r="T69" s="12"/>
      <c r="U69" s="6"/>
      <c r="V69" s="7"/>
      <c r="W69" s="8"/>
      <c r="X69" s="9"/>
      <c r="Y69" s="6"/>
      <c r="Z69" s="7"/>
      <c r="AA69" s="8"/>
      <c r="AB69" s="9"/>
    </row>
    <row r="70" spans="1:28" ht="15">
      <c r="A70" s="94" t="s">
        <v>44</v>
      </c>
      <c r="B70" s="87">
        <v>69</v>
      </c>
      <c r="C70" s="87" t="s">
        <v>346</v>
      </c>
      <c r="D70" s="88" t="s">
        <v>347</v>
      </c>
      <c r="E70" s="89" t="s">
        <v>24</v>
      </c>
      <c r="F70" s="90">
        <v>13022</v>
      </c>
      <c r="G70" s="91" t="s">
        <v>246</v>
      </c>
      <c r="H70" s="91" t="s">
        <v>212</v>
      </c>
      <c r="I70" s="117">
        <f t="shared" si="2"/>
        <v>0.09975634259259238</v>
      </c>
      <c r="J70" s="63">
        <f t="shared" si="3"/>
        <v>0.013353564814817948</v>
      </c>
      <c r="M70" s="6">
        <v>62</v>
      </c>
      <c r="N70" s="7">
        <v>69</v>
      </c>
      <c r="O70" s="100">
        <v>0.089375</v>
      </c>
      <c r="P70" s="63"/>
      <c r="Q70" s="22">
        <v>50</v>
      </c>
      <c r="R70" s="21">
        <v>69</v>
      </c>
      <c r="S70" s="23">
        <v>0.01038134259259238</v>
      </c>
      <c r="T70" s="12"/>
      <c r="U70" s="6"/>
      <c r="V70" s="7"/>
      <c r="W70" s="8"/>
      <c r="X70" s="9"/>
      <c r="Y70" s="6"/>
      <c r="Z70" s="7"/>
      <c r="AA70" s="8"/>
      <c r="AB70" s="9"/>
    </row>
    <row r="71" spans="1:28" ht="15">
      <c r="A71" s="94" t="s">
        <v>43</v>
      </c>
      <c r="B71" s="87">
        <v>46</v>
      </c>
      <c r="C71" s="87" t="s">
        <v>312</v>
      </c>
      <c r="D71" s="88" t="s">
        <v>313</v>
      </c>
      <c r="E71" s="89" t="s">
        <v>28</v>
      </c>
      <c r="F71" s="90">
        <v>2103</v>
      </c>
      <c r="G71" s="91" t="s">
        <v>171</v>
      </c>
      <c r="H71" s="91" t="s">
        <v>172</v>
      </c>
      <c r="I71" s="117">
        <f t="shared" si="2"/>
        <v>0.09997137731481504</v>
      </c>
      <c r="J71" s="63">
        <f t="shared" si="3"/>
        <v>0.013568599537040607</v>
      </c>
      <c r="M71" s="6">
        <v>61</v>
      </c>
      <c r="N71" s="7">
        <v>46</v>
      </c>
      <c r="O71" s="100">
        <v>0.08931712962962962</v>
      </c>
      <c r="P71" s="63"/>
      <c r="Q71" s="22">
        <v>58</v>
      </c>
      <c r="R71" s="21">
        <v>46</v>
      </c>
      <c r="S71" s="23">
        <v>0.010654247685185417</v>
      </c>
      <c r="T71" s="12"/>
      <c r="U71" s="6"/>
      <c r="V71" s="7"/>
      <c r="W71" s="8"/>
      <c r="X71" s="9"/>
      <c r="Y71" s="6"/>
      <c r="Z71" s="7"/>
      <c r="AA71" s="8"/>
      <c r="AB71" s="9"/>
    </row>
    <row r="72" spans="1:28" ht="15">
      <c r="A72" s="94" t="s">
        <v>42</v>
      </c>
      <c r="B72" s="87">
        <v>55</v>
      </c>
      <c r="C72" s="87" t="s">
        <v>321</v>
      </c>
      <c r="D72" s="88" t="s">
        <v>322</v>
      </c>
      <c r="E72" s="89" t="s">
        <v>323</v>
      </c>
      <c r="F72" s="90">
        <v>11522</v>
      </c>
      <c r="G72" s="91" t="s">
        <v>171</v>
      </c>
      <c r="H72" s="91" t="s">
        <v>324</v>
      </c>
      <c r="I72" s="117">
        <f t="shared" si="2"/>
        <v>0.10084503472222256</v>
      </c>
      <c r="J72" s="63">
        <f t="shared" si="3"/>
        <v>0.014442256944448131</v>
      </c>
      <c r="M72" s="6">
        <v>63</v>
      </c>
      <c r="N72" s="7">
        <v>55</v>
      </c>
      <c r="O72" s="100">
        <v>0.089375</v>
      </c>
      <c r="P72" s="63"/>
      <c r="Q72" s="22">
        <v>64</v>
      </c>
      <c r="R72" s="21">
        <v>55</v>
      </c>
      <c r="S72" s="23">
        <v>0.011470034722222563</v>
      </c>
      <c r="T72" s="12"/>
      <c r="U72" s="6"/>
      <c r="V72" s="7"/>
      <c r="W72" s="8"/>
      <c r="X72" s="9"/>
      <c r="Y72" s="6"/>
      <c r="Z72" s="7"/>
      <c r="AA72" s="8"/>
      <c r="AB72" s="9"/>
    </row>
    <row r="73" spans="1:28" ht="15">
      <c r="A73" s="94" t="s">
        <v>149</v>
      </c>
      <c r="B73" s="87">
        <v>62</v>
      </c>
      <c r="C73" s="87" t="s">
        <v>333</v>
      </c>
      <c r="D73" s="88" t="s">
        <v>334</v>
      </c>
      <c r="E73" s="89" t="s">
        <v>24</v>
      </c>
      <c r="F73" s="90">
        <v>7131</v>
      </c>
      <c r="G73" s="91" t="s">
        <v>165</v>
      </c>
      <c r="H73" s="91" t="s">
        <v>212</v>
      </c>
      <c r="I73" s="117">
        <f t="shared" si="2"/>
        <v>0.1026895023148147</v>
      </c>
      <c r="J73" s="63">
        <f t="shared" si="3"/>
        <v>0.016286724537040276</v>
      </c>
      <c r="M73" s="6">
        <v>64</v>
      </c>
      <c r="N73" s="7">
        <v>62</v>
      </c>
      <c r="O73" s="100">
        <v>0.09229166666666666</v>
      </c>
      <c r="P73" s="63"/>
      <c r="Q73" s="22">
        <v>51</v>
      </c>
      <c r="R73" s="21">
        <v>62</v>
      </c>
      <c r="S73" s="23">
        <v>0.010397835648148043</v>
      </c>
      <c r="T73" s="12"/>
      <c r="U73" s="6"/>
      <c r="V73" s="7"/>
      <c r="W73" s="8"/>
      <c r="X73" s="9"/>
      <c r="Y73" s="6"/>
      <c r="Z73" s="7"/>
      <c r="AA73" s="8"/>
      <c r="AB73" s="9"/>
    </row>
    <row r="74" spans="1:28" ht="15">
      <c r="A74" s="94" t="s">
        <v>150</v>
      </c>
      <c r="B74" s="87">
        <v>27</v>
      </c>
      <c r="C74" s="87" t="s">
        <v>298</v>
      </c>
      <c r="D74" s="88" t="s">
        <v>299</v>
      </c>
      <c r="E74" s="89" t="s">
        <v>284</v>
      </c>
      <c r="F74" s="90" t="s">
        <v>300</v>
      </c>
      <c r="G74" s="91" t="s">
        <v>165</v>
      </c>
      <c r="H74" s="91" t="s">
        <v>213</v>
      </c>
      <c r="I74" s="117">
        <f t="shared" si="2"/>
        <v>0.10433766203703651</v>
      </c>
      <c r="J74" s="63">
        <f t="shared" si="3"/>
        <v>0.017934884259262082</v>
      </c>
      <c r="M74" s="6">
        <v>56</v>
      </c>
      <c r="N74" s="7">
        <v>27</v>
      </c>
      <c r="O74" s="100">
        <v>0.08638888888888889</v>
      </c>
      <c r="P74" s="63"/>
      <c r="Q74" s="22">
        <v>65</v>
      </c>
      <c r="R74" s="21">
        <v>27</v>
      </c>
      <c r="S74" s="23">
        <v>0.017948773148147613</v>
      </c>
      <c r="T74" s="12"/>
      <c r="U74" s="6"/>
      <c r="V74" s="7"/>
      <c r="W74" s="8"/>
      <c r="X74" s="9"/>
      <c r="Y74" s="6"/>
      <c r="Z74" s="7"/>
      <c r="AA74" s="8"/>
      <c r="AB74" s="9"/>
    </row>
    <row r="75" spans="1:28" ht="15">
      <c r="A75" s="94" t="s">
        <v>151</v>
      </c>
      <c r="B75" s="87">
        <v>52</v>
      </c>
      <c r="C75" s="87" t="s">
        <v>319</v>
      </c>
      <c r="D75" s="88" t="s">
        <v>320</v>
      </c>
      <c r="E75" s="89" t="s">
        <v>184</v>
      </c>
      <c r="F75" s="90">
        <v>12575</v>
      </c>
      <c r="G75" s="91" t="s">
        <v>162</v>
      </c>
      <c r="H75" s="91" t="s">
        <v>318</v>
      </c>
      <c r="I75" s="117">
        <f t="shared" si="2"/>
        <v>0.10938939814814815</v>
      </c>
      <c r="J75" s="63">
        <f t="shared" si="3"/>
        <v>0.022986620370373717</v>
      </c>
      <c r="M75" s="6">
        <v>66</v>
      </c>
      <c r="N75" s="7">
        <v>52</v>
      </c>
      <c r="O75" s="100">
        <v>0.09884259259259259</v>
      </c>
      <c r="P75" s="63"/>
      <c r="Q75" s="22">
        <v>57</v>
      </c>
      <c r="R75" s="21">
        <v>52</v>
      </c>
      <c r="S75" s="23">
        <v>0.010546805555555556</v>
      </c>
      <c r="T75" s="12"/>
      <c r="U75" s="6"/>
      <c r="V75" s="7"/>
      <c r="W75" s="8"/>
      <c r="X75" s="9"/>
      <c r="Y75" s="6"/>
      <c r="Z75" s="7"/>
      <c r="AA75" s="8"/>
      <c r="AB75" s="9"/>
    </row>
    <row r="76" spans="1:28" ht="15">
      <c r="A76" s="94" t="s">
        <v>152</v>
      </c>
      <c r="B76" s="173">
        <v>68</v>
      </c>
      <c r="C76" s="173" t="s">
        <v>343</v>
      </c>
      <c r="D76" s="101" t="s">
        <v>344</v>
      </c>
      <c r="E76" s="174" t="s">
        <v>345</v>
      </c>
      <c r="F76" s="175">
        <v>9637</v>
      </c>
      <c r="G76" s="176" t="s">
        <v>246</v>
      </c>
      <c r="H76" s="176" t="s">
        <v>212</v>
      </c>
      <c r="I76" s="117">
        <f t="shared" si="2"/>
        <v>0.10941710648148142</v>
      </c>
      <c r="J76" s="63">
        <f>I76-$I$12</f>
        <v>0.023014328703706996</v>
      </c>
      <c r="M76" s="6">
        <v>65</v>
      </c>
      <c r="N76" s="7">
        <v>68</v>
      </c>
      <c r="O76" s="100">
        <v>0.09822916666666666</v>
      </c>
      <c r="P76" s="63"/>
      <c r="Q76" s="22">
        <v>63</v>
      </c>
      <c r="R76" s="21">
        <v>68</v>
      </c>
      <c r="S76" s="23">
        <v>0.011187939814814763</v>
      </c>
      <c r="T76" s="12"/>
      <c r="U76" s="6"/>
      <c r="V76" s="7"/>
      <c r="W76" s="8"/>
      <c r="X76" s="9"/>
      <c r="Y76" s="6"/>
      <c r="Z76" s="7"/>
      <c r="AA76" s="8"/>
      <c r="AB76" s="9"/>
    </row>
    <row r="77" spans="1:28" ht="15">
      <c r="A77" s="94"/>
      <c r="B77" s="87">
        <v>18</v>
      </c>
      <c r="C77" s="87" t="s">
        <v>280</v>
      </c>
      <c r="D77" s="88" t="s">
        <v>281</v>
      </c>
      <c r="E77" s="89" t="s">
        <v>259</v>
      </c>
      <c r="F77" s="90" t="s">
        <v>282</v>
      </c>
      <c r="G77" s="91" t="s">
        <v>162</v>
      </c>
      <c r="H77" s="91" t="s">
        <v>261</v>
      </c>
      <c r="I77" s="117" t="s">
        <v>40</v>
      </c>
      <c r="J77" s="63"/>
      <c r="M77" s="6"/>
      <c r="N77" s="7">
        <v>18</v>
      </c>
      <c r="O77" s="100" t="s">
        <v>40</v>
      </c>
      <c r="P77" s="63"/>
      <c r="Q77" s="22"/>
      <c r="R77" s="21"/>
      <c r="S77" s="23"/>
      <c r="T77" s="12"/>
      <c r="U77" s="6"/>
      <c r="V77" s="7"/>
      <c r="W77" s="8"/>
      <c r="X77" s="9"/>
      <c r="Y77" s="6"/>
      <c r="Z77" s="7"/>
      <c r="AA77" s="8"/>
      <c r="AB77" s="9"/>
    </row>
    <row r="78" spans="1:28" ht="15">
      <c r="A78" s="94"/>
      <c r="B78" s="87">
        <v>61</v>
      </c>
      <c r="C78" s="87" t="s">
        <v>331</v>
      </c>
      <c r="D78" s="88" t="s">
        <v>332</v>
      </c>
      <c r="E78" s="89" t="s">
        <v>24</v>
      </c>
      <c r="F78" s="90">
        <v>18978</v>
      </c>
      <c r="G78" s="91" t="s">
        <v>165</v>
      </c>
      <c r="H78" s="91" t="s">
        <v>212</v>
      </c>
      <c r="I78" s="117" t="s">
        <v>40</v>
      </c>
      <c r="J78" s="63"/>
      <c r="M78" s="6"/>
      <c r="N78" s="7">
        <v>61</v>
      </c>
      <c r="O78" s="100" t="s">
        <v>40</v>
      </c>
      <c r="P78" s="63"/>
      <c r="Q78" s="22"/>
      <c r="R78" s="21"/>
      <c r="S78" s="23"/>
      <c r="T78" s="12"/>
      <c r="U78" s="6"/>
      <c r="V78" s="7"/>
      <c r="W78" s="8"/>
      <c r="X78" s="9"/>
      <c r="Y78" s="6"/>
      <c r="Z78" s="7"/>
      <c r="AA78" s="8"/>
      <c r="AB78" s="9"/>
    </row>
    <row r="79" spans="1:28" ht="15">
      <c r="A79" s="94"/>
      <c r="B79" s="87">
        <v>84</v>
      </c>
      <c r="C79" s="87" t="s">
        <v>195</v>
      </c>
      <c r="D79" s="88" t="s">
        <v>196</v>
      </c>
      <c r="E79" s="89" t="s">
        <v>194</v>
      </c>
      <c r="F79" s="90">
        <v>18732</v>
      </c>
      <c r="G79" s="91" t="s">
        <v>162</v>
      </c>
      <c r="H79" s="91" t="s">
        <v>324</v>
      </c>
      <c r="I79" s="117" t="s">
        <v>40</v>
      </c>
      <c r="J79" s="63"/>
      <c r="M79" s="6">
        <v>58</v>
      </c>
      <c r="N79" s="7">
        <v>84</v>
      </c>
      <c r="O79" s="100">
        <v>0.08638888888888889</v>
      </c>
      <c r="P79" s="63"/>
      <c r="Q79" s="22">
        <v>66</v>
      </c>
      <c r="R79" s="21">
        <v>84</v>
      </c>
      <c r="S79" s="23" t="s">
        <v>157</v>
      </c>
      <c r="T79" s="12"/>
      <c r="U79" s="6"/>
      <c r="V79" s="7"/>
      <c r="W79" s="8"/>
      <c r="X79" s="9"/>
      <c r="Y79" s="6"/>
      <c r="Z79" s="7"/>
      <c r="AA79" s="8"/>
      <c r="AB79" s="9"/>
    </row>
    <row r="80" spans="1:10" ht="15">
      <c r="A80" s="181"/>
      <c r="B80" s="181" t="s">
        <v>410</v>
      </c>
      <c r="C80" s="93"/>
      <c r="D80" s="181"/>
      <c r="E80" s="181"/>
      <c r="F80" s="181"/>
      <c r="G80" s="181"/>
      <c r="H80" s="181"/>
      <c r="I80" s="181"/>
      <c r="J80" s="181"/>
    </row>
    <row r="82" spans="1:10" ht="12.75">
      <c r="A82" s="18"/>
      <c r="B82" s="149" t="s">
        <v>155</v>
      </c>
      <c r="C82" s="68"/>
      <c r="D82" s="18"/>
      <c r="E82" s="18"/>
      <c r="F82" s="18"/>
      <c r="G82" s="18"/>
      <c r="H82" s="18"/>
      <c r="I82" s="18"/>
      <c r="J82" s="18"/>
    </row>
    <row r="83" spans="1:10" ht="12.75">
      <c r="A83" s="18"/>
      <c r="B83" s="18"/>
      <c r="C83" s="69" t="s">
        <v>39</v>
      </c>
      <c r="D83" s="101" t="s">
        <v>214</v>
      </c>
      <c r="E83" s="18"/>
      <c r="F83" s="70"/>
      <c r="G83" s="18"/>
      <c r="H83" s="18"/>
      <c r="I83" s="18"/>
      <c r="J83" s="18"/>
    </row>
    <row r="84" spans="1:10" ht="12.75">
      <c r="A84" s="18"/>
      <c r="B84" s="71"/>
      <c r="C84" s="69" t="s">
        <v>206</v>
      </c>
      <c r="D84" s="101" t="s">
        <v>244</v>
      </c>
      <c r="E84" s="18"/>
      <c r="F84" s="70"/>
      <c r="G84" s="69"/>
      <c r="H84" s="18"/>
      <c r="I84" s="18"/>
      <c r="J84" s="18"/>
    </row>
    <row r="85" spans="1:10" ht="12.75">
      <c r="A85" s="18"/>
      <c r="B85" s="71"/>
      <c r="C85" s="69" t="s">
        <v>207</v>
      </c>
      <c r="D85" s="178" t="s">
        <v>315</v>
      </c>
      <c r="E85" s="18"/>
      <c r="F85" s="70"/>
      <c r="G85" s="18"/>
      <c r="H85" s="18"/>
      <c r="I85" s="18"/>
      <c r="J85" s="18"/>
    </row>
    <row r="86" spans="1:10" ht="12.75">
      <c r="A86" s="18"/>
      <c r="B86" s="18"/>
      <c r="C86" s="69" t="s">
        <v>38</v>
      </c>
      <c r="D86" s="101" t="s">
        <v>363</v>
      </c>
      <c r="E86" s="18"/>
      <c r="F86" s="70"/>
      <c r="G86" s="18"/>
      <c r="H86" s="18"/>
      <c r="I86" s="18"/>
      <c r="J86" s="18"/>
    </row>
    <row r="87" spans="1:10" ht="12.75">
      <c r="A87" s="18"/>
      <c r="B87" s="18"/>
      <c r="C87" s="69"/>
      <c r="D87" s="101"/>
      <c r="E87" s="18"/>
      <c r="F87" s="70"/>
      <c r="G87" s="18"/>
      <c r="H87" s="18"/>
      <c r="I87" s="18"/>
      <c r="J87" s="18"/>
    </row>
    <row r="88" spans="1:10" ht="12.75">
      <c r="A88" s="18"/>
      <c r="B88" s="18"/>
      <c r="C88" s="2"/>
      <c r="D88" s="17"/>
      <c r="E88" s="18"/>
      <c r="F88" s="70"/>
      <c r="G88" s="18"/>
      <c r="H88" s="18"/>
      <c r="I88" s="18"/>
      <c r="J88" s="18"/>
    </row>
    <row r="89" spans="1:10" ht="12.75">
      <c r="A89" s="18"/>
      <c r="B89" s="72" t="s">
        <v>452</v>
      </c>
      <c r="C89" s="65"/>
      <c r="D89" s="17"/>
      <c r="E89" s="18"/>
      <c r="F89" s="70"/>
      <c r="G89" s="18"/>
      <c r="H89" s="18"/>
      <c r="I89" s="18"/>
      <c r="J89" s="18"/>
    </row>
    <row r="90" spans="1:10" ht="12.75">
      <c r="A90" s="18"/>
      <c r="B90" s="72"/>
      <c r="C90" s="65"/>
      <c r="D90" s="17"/>
      <c r="E90" s="18"/>
      <c r="F90" s="70"/>
      <c r="G90" s="18"/>
      <c r="H90" s="18"/>
      <c r="I90" s="18"/>
      <c r="J90" s="18"/>
    </row>
    <row r="91" spans="1:10" ht="12.75">
      <c r="A91" s="18"/>
      <c r="B91" s="72"/>
      <c r="C91" s="64" t="s">
        <v>453</v>
      </c>
      <c r="D91" s="17"/>
      <c r="E91" s="18"/>
      <c r="F91" s="70"/>
      <c r="G91" s="18"/>
      <c r="H91" s="18"/>
      <c r="I91" s="18"/>
      <c r="J91" s="18"/>
    </row>
    <row r="92" spans="1:10" ht="12.75">
      <c r="A92" s="18"/>
      <c r="B92" s="208" t="s">
        <v>454</v>
      </c>
      <c r="C92" s="65"/>
      <c r="D92" s="17"/>
      <c r="E92" s="18"/>
      <c r="F92" s="70"/>
      <c r="G92" s="18"/>
      <c r="H92" s="18"/>
      <c r="I92" s="18"/>
      <c r="J92" s="18"/>
    </row>
    <row r="93" spans="1:10" ht="12.75">
      <c r="A93" s="18"/>
      <c r="B93" s="208"/>
      <c r="C93" s="64" t="s">
        <v>456</v>
      </c>
      <c r="D93" s="17"/>
      <c r="E93" s="18"/>
      <c r="F93" s="70"/>
      <c r="G93" s="18"/>
      <c r="H93" s="18"/>
      <c r="I93" s="18"/>
      <c r="J93" s="18"/>
    </row>
    <row r="94" spans="1:10" ht="12.75">
      <c r="A94" s="18"/>
      <c r="B94" s="208"/>
      <c r="C94" s="64" t="s">
        <v>455</v>
      </c>
      <c r="D94" s="17"/>
      <c r="E94" s="18"/>
      <c r="F94" s="70"/>
      <c r="G94" s="18"/>
      <c r="H94" s="18"/>
      <c r="I94" s="18"/>
      <c r="J94" s="18"/>
    </row>
    <row r="95" spans="1:10" ht="12.75">
      <c r="A95" s="18"/>
      <c r="B95" s="208"/>
      <c r="C95" s="65"/>
      <c r="D95" s="17"/>
      <c r="E95" s="18"/>
      <c r="F95" s="70"/>
      <c r="G95" s="18"/>
      <c r="H95" s="18"/>
      <c r="I95" s="18"/>
      <c r="J95" s="18"/>
    </row>
    <row r="96" spans="1:10" ht="12.75">
      <c r="A96" s="18"/>
      <c r="B96" s="72"/>
      <c r="C96" s="65"/>
      <c r="D96" s="17"/>
      <c r="E96" s="18"/>
      <c r="F96" s="70"/>
      <c r="G96" s="18"/>
      <c r="H96" s="18"/>
      <c r="I96" s="18"/>
      <c r="J96" s="18"/>
    </row>
    <row r="97" spans="1:10" ht="12.75">
      <c r="A97" s="18"/>
      <c r="B97" s="185" t="s">
        <v>451</v>
      </c>
      <c r="C97" s="66"/>
      <c r="D97" s="17"/>
      <c r="E97" s="18"/>
      <c r="F97" s="70"/>
      <c r="G97" s="18"/>
      <c r="H97" s="18"/>
      <c r="I97" s="18"/>
      <c r="J97" s="18"/>
    </row>
    <row r="98" spans="1:10" ht="12.75">
      <c r="A98" s="18"/>
      <c r="B98" s="18"/>
      <c r="C98" s="66"/>
      <c r="D98" s="17"/>
      <c r="E98" s="18"/>
      <c r="F98" s="70"/>
      <c r="G98" s="18"/>
      <c r="H98" s="18"/>
      <c r="I98" s="18"/>
      <c r="J98" s="18"/>
    </row>
    <row r="99" spans="1:10" ht="12.75">
      <c r="A99" s="18"/>
      <c r="B99" s="18"/>
      <c r="C99" s="186" t="s">
        <v>101</v>
      </c>
      <c r="D99" s="187" t="s">
        <v>213</v>
      </c>
      <c r="E99" s="18"/>
      <c r="F99" s="70"/>
      <c r="G99" s="18"/>
      <c r="H99" s="18"/>
      <c r="I99" s="18"/>
      <c r="J99" s="18"/>
    </row>
    <row r="100" spans="1:10" ht="12.75">
      <c r="A100" s="18"/>
      <c r="B100" s="18"/>
      <c r="C100" s="186" t="s">
        <v>78</v>
      </c>
      <c r="D100" s="187" t="s">
        <v>211</v>
      </c>
      <c r="E100" s="18"/>
      <c r="F100" s="70"/>
      <c r="G100" s="18"/>
      <c r="H100" s="18"/>
      <c r="I100" s="18"/>
      <c r="J100" s="18"/>
    </row>
    <row r="101" spans="1:10" ht="12.75">
      <c r="A101" s="18"/>
      <c r="B101" s="18"/>
      <c r="C101" s="186" t="s">
        <v>96</v>
      </c>
      <c r="D101" s="187" t="s">
        <v>328</v>
      </c>
      <c r="E101" s="18"/>
      <c r="F101" s="70"/>
      <c r="G101" s="18"/>
      <c r="H101" s="18"/>
      <c r="I101" s="18"/>
      <c r="J101" s="18"/>
    </row>
    <row r="102" spans="1:10" ht="12.75">
      <c r="A102" s="18"/>
      <c r="B102" s="18"/>
      <c r="C102" s="186" t="s">
        <v>100</v>
      </c>
      <c r="D102" s="187" t="s">
        <v>351</v>
      </c>
      <c r="E102" s="18"/>
      <c r="F102" s="70"/>
      <c r="G102" s="18"/>
      <c r="H102" s="18"/>
      <c r="I102" s="18"/>
      <c r="J102" s="18"/>
    </row>
    <row r="103" spans="1:10" ht="12.75">
      <c r="A103" s="18"/>
      <c r="B103" s="18"/>
      <c r="C103" s="186" t="s">
        <v>76</v>
      </c>
      <c r="D103" s="187" t="s">
        <v>212</v>
      </c>
      <c r="E103" s="18"/>
      <c r="F103" s="70"/>
      <c r="G103" s="18"/>
      <c r="H103" s="18"/>
      <c r="I103" s="18"/>
      <c r="J103" s="18"/>
    </row>
    <row r="104" spans="1:10" ht="12.75">
      <c r="A104" s="18"/>
      <c r="B104" s="18"/>
      <c r="C104" s="186" t="s">
        <v>99</v>
      </c>
      <c r="D104" s="187" t="s">
        <v>318</v>
      </c>
      <c r="E104" s="18"/>
      <c r="F104" s="70"/>
      <c r="G104" s="18"/>
      <c r="H104" s="18"/>
      <c r="I104" s="18"/>
      <c r="J104" s="18"/>
    </row>
    <row r="105" spans="1:10" ht="12.75">
      <c r="A105" s="18"/>
      <c r="B105" s="18"/>
      <c r="C105" s="186" t="s">
        <v>93</v>
      </c>
      <c r="D105" s="187" t="s">
        <v>172</v>
      </c>
      <c r="E105" s="18"/>
      <c r="F105" s="70"/>
      <c r="G105" s="18"/>
      <c r="H105" s="18"/>
      <c r="I105" s="18"/>
      <c r="J105" s="18"/>
    </row>
    <row r="106" spans="1:10" ht="12.75">
      <c r="A106" s="18"/>
      <c r="B106" s="18"/>
      <c r="C106" s="186" t="s">
        <v>98</v>
      </c>
      <c r="D106" s="187" t="s">
        <v>261</v>
      </c>
      <c r="E106" s="18"/>
      <c r="F106" s="70"/>
      <c r="G106" s="18"/>
      <c r="H106" s="18"/>
      <c r="I106" s="18"/>
      <c r="J106" s="18"/>
    </row>
    <row r="107" spans="1:10" ht="12.75">
      <c r="A107" s="18"/>
      <c r="B107" s="18"/>
      <c r="C107" s="186" t="s">
        <v>68</v>
      </c>
      <c r="D107" s="187" t="s">
        <v>306</v>
      </c>
      <c r="E107" s="18"/>
      <c r="F107" s="70"/>
      <c r="G107" s="18"/>
      <c r="H107" s="18"/>
      <c r="I107" s="18"/>
      <c r="J107" s="18"/>
    </row>
    <row r="108" spans="1:10" ht="12.75">
      <c r="A108" s="18"/>
      <c r="B108" s="18"/>
      <c r="C108" s="186" t="s">
        <v>97</v>
      </c>
      <c r="D108" s="187" t="s">
        <v>324</v>
      </c>
      <c r="E108" s="18"/>
      <c r="F108" s="70"/>
      <c r="G108" s="18"/>
      <c r="H108" s="18"/>
      <c r="I108" s="18"/>
      <c r="J108" s="18"/>
    </row>
    <row r="109" spans="1:10" ht="12.75">
      <c r="A109" s="18"/>
      <c r="B109" s="18"/>
      <c r="C109" s="186"/>
      <c r="D109" s="17"/>
      <c r="E109" s="18"/>
      <c r="F109" s="70"/>
      <c r="G109" s="18"/>
      <c r="H109" s="18"/>
      <c r="I109" s="18"/>
      <c r="J109" s="18"/>
    </row>
    <row r="110" spans="1:10" ht="12.75">
      <c r="A110" s="18"/>
      <c r="B110" s="18"/>
      <c r="C110" s="186"/>
      <c r="D110" s="17"/>
      <c r="E110" s="18"/>
      <c r="F110" s="70"/>
      <c r="G110" s="18"/>
      <c r="H110" s="18"/>
      <c r="I110" s="18"/>
      <c r="J110" s="18"/>
    </row>
    <row r="111" spans="1:10" ht="12.75">
      <c r="A111" s="18"/>
      <c r="B111" s="18"/>
      <c r="C111" s="186"/>
      <c r="D111" s="17"/>
      <c r="E111" s="18"/>
      <c r="F111" s="70"/>
      <c r="G111" s="18"/>
      <c r="H111" s="18"/>
      <c r="I111" s="18"/>
      <c r="J111" s="18"/>
    </row>
    <row r="112" spans="1:10" ht="12.75">
      <c r="A112" s="18"/>
      <c r="B112" s="18"/>
      <c r="C112" s="186"/>
      <c r="D112" s="17"/>
      <c r="E112" s="18"/>
      <c r="F112" s="70"/>
      <c r="G112" s="18"/>
      <c r="H112" s="18"/>
      <c r="I112" s="18"/>
      <c r="J112" s="18"/>
    </row>
    <row r="113" spans="1:10" ht="12.75">
      <c r="A113" s="18"/>
      <c r="B113" s="18"/>
      <c r="D113" s="17"/>
      <c r="E113" s="18"/>
      <c r="F113" s="70"/>
      <c r="G113" s="18"/>
      <c r="H113" s="18"/>
      <c r="I113" s="18"/>
      <c r="J113" s="18"/>
    </row>
    <row r="114" spans="1:10" ht="12.75">
      <c r="A114" s="18"/>
      <c r="B114" s="18"/>
      <c r="C114" s="66"/>
      <c r="D114" s="17"/>
      <c r="E114" s="18"/>
      <c r="F114" s="70"/>
      <c r="G114" s="18"/>
      <c r="H114" s="18"/>
      <c r="I114" s="18"/>
      <c r="J114" s="18"/>
    </row>
    <row r="115" spans="1:10" ht="12.75">
      <c r="A115" s="18"/>
      <c r="B115" s="18"/>
      <c r="C115" s="66"/>
      <c r="D115" s="17"/>
      <c r="E115" s="18"/>
      <c r="F115" s="70"/>
      <c r="G115" s="18"/>
      <c r="H115" s="18"/>
      <c r="I115" s="18"/>
      <c r="J115" s="18"/>
    </row>
    <row r="116" spans="1:10" ht="12.75">
      <c r="A116" s="18"/>
      <c r="B116" s="18"/>
      <c r="C116" s="66"/>
      <c r="D116" s="17"/>
      <c r="E116" s="18"/>
      <c r="F116" s="70"/>
      <c r="G116" s="18"/>
      <c r="H116" s="18"/>
      <c r="I116" s="18"/>
      <c r="J116" s="18"/>
    </row>
    <row r="117" spans="1:10" ht="12.75">
      <c r="A117" s="18"/>
      <c r="B117" s="18"/>
      <c r="C117" s="66"/>
      <c r="D117" s="17"/>
      <c r="E117" s="18"/>
      <c r="F117" s="70"/>
      <c r="G117" s="18"/>
      <c r="H117" s="18"/>
      <c r="I117" s="18"/>
      <c r="J117" s="18"/>
    </row>
    <row r="118" spans="1:10" ht="12.75">
      <c r="A118" s="18"/>
      <c r="B118" s="18"/>
      <c r="C118" s="66"/>
      <c r="D118" s="17"/>
      <c r="E118" s="18"/>
      <c r="F118" s="70"/>
      <c r="G118" s="18"/>
      <c r="H118" s="18"/>
      <c r="I118" s="18"/>
      <c r="J118" s="18"/>
    </row>
    <row r="119" spans="1:10" ht="12.75">
      <c r="A119" s="18"/>
      <c r="B119" s="18"/>
      <c r="C119" s="66"/>
      <c r="D119" s="17"/>
      <c r="E119" s="18"/>
      <c r="F119" s="70"/>
      <c r="G119" s="18"/>
      <c r="H119" s="18"/>
      <c r="I119" s="18"/>
      <c r="J119" s="18"/>
    </row>
    <row r="120" spans="1:10" ht="12.75">
      <c r="A120" s="18"/>
      <c r="B120" s="18"/>
      <c r="C120" s="66"/>
      <c r="D120" s="17"/>
      <c r="E120" s="18"/>
      <c r="F120" s="70"/>
      <c r="G120" s="18"/>
      <c r="H120" s="18"/>
      <c r="I120" s="18"/>
      <c r="J120" s="18"/>
    </row>
    <row r="121" spans="1:10" ht="12.75">
      <c r="A121" s="18"/>
      <c r="B121" s="18"/>
      <c r="C121" s="66"/>
      <c r="D121" s="17"/>
      <c r="E121" s="18"/>
      <c r="F121" s="70"/>
      <c r="G121" s="18"/>
      <c r="H121" s="18"/>
      <c r="I121" s="18"/>
      <c r="J121" s="18"/>
    </row>
    <row r="122" spans="1:10" ht="12.75">
      <c r="A122" s="18"/>
      <c r="B122" s="18"/>
      <c r="C122" s="66"/>
      <c r="D122" s="17"/>
      <c r="E122" s="18"/>
      <c r="F122" s="70"/>
      <c r="G122" s="18"/>
      <c r="H122" s="18"/>
      <c r="I122" s="18"/>
      <c r="J122" s="18"/>
    </row>
    <row r="123" spans="1:10" ht="12.75">
      <c r="A123" s="18"/>
      <c r="B123" s="18"/>
      <c r="C123" s="66"/>
      <c r="D123" s="17"/>
      <c r="E123" s="18"/>
      <c r="F123" s="70"/>
      <c r="G123" s="18"/>
      <c r="H123" s="18"/>
      <c r="I123" s="18"/>
      <c r="J123" s="18"/>
    </row>
    <row r="124" spans="1:10" ht="12.75">
      <c r="A124" s="18"/>
      <c r="B124" s="18"/>
      <c r="C124" s="66"/>
      <c r="D124" s="17"/>
      <c r="E124" s="18"/>
      <c r="F124" s="70"/>
      <c r="G124" s="18"/>
      <c r="H124" s="18"/>
      <c r="I124" s="18"/>
      <c r="J124" s="18"/>
    </row>
    <row r="125" spans="1:10" ht="12.75">
      <c r="A125" s="18"/>
      <c r="B125" s="18"/>
      <c r="C125" s="66"/>
      <c r="D125" s="17"/>
      <c r="E125" s="18"/>
      <c r="F125" s="70"/>
      <c r="G125" s="18"/>
      <c r="H125" s="18"/>
      <c r="I125" s="18"/>
      <c r="J125" s="18"/>
    </row>
    <row r="126" spans="1:10" ht="12.75">
      <c r="A126" s="18"/>
      <c r="B126" s="18"/>
      <c r="C126" s="66"/>
      <c r="D126" s="17"/>
      <c r="E126" s="18"/>
      <c r="F126" s="70"/>
      <c r="G126" s="18"/>
      <c r="H126" s="18"/>
      <c r="I126" s="18"/>
      <c r="J126" s="18"/>
    </row>
    <row r="127" spans="1:10" ht="12.75">
      <c r="A127" s="18"/>
      <c r="B127" s="18"/>
      <c r="C127" s="66"/>
      <c r="D127" s="17"/>
      <c r="E127" s="18"/>
      <c r="F127" s="70"/>
      <c r="G127" s="18"/>
      <c r="H127" s="18"/>
      <c r="I127" s="18"/>
      <c r="J127" s="18"/>
    </row>
    <row r="128" spans="1:10" ht="12.75">
      <c r="A128" s="18"/>
      <c r="B128" s="18"/>
      <c r="C128" s="66"/>
      <c r="D128" s="17"/>
      <c r="E128" s="18"/>
      <c r="F128" s="70"/>
      <c r="G128" s="18"/>
      <c r="H128" s="18"/>
      <c r="I128" s="18"/>
      <c r="J128" s="18"/>
    </row>
    <row r="129" spans="1:10" ht="12.75">
      <c r="A129" s="18"/>
      <c r="B129" s="18"/>
      <c r="D129" s="17"/>
      <c r="E129" s="18"/>
      <c r="F129" s="70"/>
      <c r="G129" s="18"/>
      <c r="H129" s="18"/>
      <c r="I129" s="18"/>
      <c r="J129" s="18"/>
    </row>
    <row r="130" spans="1:10" ht="12.75">
      <c r="A130" s="18"/>
      <c r="B130" s="18"/>
      <c r="C130" s="2"/>
      <c r="D130" s="17"/>
      <c r="E130" s="18"/>
      <c r="F130" s="70"/>
      <c r="G130" s="18"/>
      <c r="H130" s="18"/>
      <c r="I130" s="18"/>
      <c r="J130" s="18"/>
    </row>
    <row r="131" spans="1:10" ht="12.75">
      <c r="A131" s="18"/>
      <c r="B131" s="18"/>
      <c r="C131" s="68"/>
      <c r="D131" s="71"/>
      <c r="E131" s="18"/>
      <c r="F131" s="70"/>
      <c r="G131" s="18"/>
      <c r="H131" s="18"/>
      <c r="I131" s="18"/>
      <c r="J131" s="18"/>
    </row>
    <row r="132" spans="1:11" ht="6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2.75">
      <c r="A133" s="4"/>
      <c r="B133" s="4"/>
      <c r="C133" s="5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5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5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5"/>
      <c r="D136" s="4"/>
      <c r="E136" s="4"/>
      <c r="F136" s="4"/>
      <c r="G136" s="4"/>
      <c r="H136" s="4"/>
      <c r="I136" s="4"/>
      <c r="J136" s="4"/>
      <c r="K136" s="4"/>
    </row>
    <row r="137" spans="1:11" s="61" customFormat="1" ht="12.75">
      <c r="A137" s="59"/>
      <c r="B137" s="59"/>
      <c r="C137" s="60"/>
      <c r="D137" s="59"/>
      <c r="E137" s="59"/>
      <c r="F137" s="59"/>
      <c r="G137" s="59"/>
      <c r="H137" s="59"/>
      <c r="I137" s="59"/>
      <c r="J137" s="59"/>
      <c r="K137" s="59"/>
    </row>
    <row r="138" spans="1:11" s="61" customFormat="1" ht="12.75">
      <c r="A138" s="59"/>
      <c r="B138" s="59"/>
      <c r="C138" s="60"/>
      <c r="D138" s="59"/>
      <c r="E138" s="59"/>
      <c r="F138" s="59"/>
      <c r="G138" s="59"/>
      <c r="H138" s="59"/>
      <c r="I138" s="59"/>
      <c r="J138" s="59"/>
      <c r="K138" s="59"/>
    </row>
    <row r="139" spans="1:11" s="61" customFormat="1" ht="12.75">
      <c r="A139" s="59"/>
      <c r="B139" s="59"/>
      <c r="C139" s="60"/>
      <c r="D139" s="59"/>
      <c r="E139" s="59"/>
      <c r="F139" s="59"/>
      <c r="G139" s="59"/>
      <c r="H139" s="59"/>
      <c r="I139" s="59"/>
      <c r="J139" s="59"/>
      <c r="K139" s="59"/>
    </row>
    <row r="140" spans="1:11" s="61" customFormat="1" ht="12.75">
      <c r="A140" s="59"/>
      <c r="B140" s="59"/>
      <c r="C140" s="60"/>
      <c r="D140" s="59"/>
      <c r="E140" s="59"/>
      <c r="F140" s="59"/>
      <c r="G140" s="59"/>
      <c r="H140" s="59"/>
      <c r="I140" s="59"/>
      <c r="J140" s="59"/>
      <c r="K140" s="59"/>
    </row>
    <row r="141" spans="1:11" s="61" customFormat="1" ht="12.75">
      <c r="A141" s="59"/>
      <c r="B141" s="59"/>
      <c r="C141" s="60"/>
      <c r="D141" s="59"/>
      <c r="E141" s="59"/>
      <c r="F141" s="59"/>
      <c r="G141" s="59"/>
      <c r="H141" s="59"/>
      <c r="I141" s="59"/>
      <c r="J141" s="59"/>
      <c r="K141" s="59"/>
    </row>
    <row r="142" spans="1:11" s="61" customFormat="1" ht="12.75">
      <c r="A142" s="59"/>
      <c r="B142" s="59"/>
      <c r="C142" s="60"/>
      <c r="D142" s="59"/>
      <c r="E142" s="59"/>
      <c r="F142" s="59"/>
      <c r="G142" s="59"/>
      <c r="H142" s="59"/>
      <c r="I142" s="59"/>
      <c r="J142" s="59"/>
      <c r="K142" s="59"/>
    </row>
    <row r="143" spans="1:11" s="61" customFormat="1" ht="12.75">
      <c r="A143" s="59"/>
      <c r="B143" s="59"/>
      <c r="C143" s="60"/>
      <c r="D143" s="59"/>
      <c r="E143" s="59"/>
      <c r="F143" s="59"/>
      <c r="G143" s="59"/>
      <c r="H143" s="59"/>
      <c r="I143" s="59"/>
      <c r="J143" s="59"/>
      <c r="K143" s="59"/>
    </row>
    <row r="144" spans="1:11" ht="12.75">
      <c r="A144" s="4"/>
      <c r="B144" s="4"/>
      <c r="C144" s="5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5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5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5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5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5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5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5"/>
      <c r="D156" s="4"/>
      <c r="E156" s="4"/>
      <c r="F156" s="4"/>
      <c r="G156" s="4"/>
      <c r="H156" s="4"/>
      <c r="I156" s="4"/>
      <c r="J156" s="4"/>
      <c r="K156" s="4"/>
    </row>
    <row r="157" spans="1:11" ht="6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95" t="s">
        <v>19</v>
      </c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</row>
    <row r="160" ht="12.75">
      <c r="B160" s="64"/>
    </row>
    <row r="161" spans="1:30" s="1" customFormat="1" ht="12.75">
      <c r="A161" s="180"/>
      <c r="B161" s="64"/>
      <c r="D161" s="180"/>
      <c r="E161" s="180"/>
      <c r="F161" s="180"/>
      <c r="G161" s="180"/>
      <c r="H161" s="180"/>
      <c r="I161" s="180"/>
      <c r="J161" s="180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s="1" customFormat="1" ht="12.75">
      <c r="A162" s="180"/>
      <c r="B162" s="2"/>
      <c r="D162" s="180"/>
      <c r="E162" s="180"/>
      <c r="F162" s="180"/>
      <c r="G162" s="180"/>
      <c r="H162" s="180"/>
      <c r="I162" s="180"/>
      <c r="J162" s="180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s="1" customFormat="1" ht="12.75">
      <c r="A163" s="180"/>
      <c r="B163" s="64"/>
      <c r="D163" s="180"/>
      <c r="E163" s="180"/>
      <c r="F163" s="180"/>
      <c r="G163" s="180"/>
      <c r="H163" s="180"/>
      <c r="I163" s="180"/>
      <c r="J163" s="180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s="1" customFormat="1" ht="12.75">
      <c r="A164" s="180"/>
      <c r="B164" s="64"/>
      <c r="D164" s="180"/>
      <c r="E164" s="180"/>
      <c r="F164" s="180"/>
      <c r="G164" s="180"/>
      <c r="H164" s="180"/>
      <c r="I164" s="180"/>
      <c r="J164" s="180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</sheetData>
  <sheetProtection/>
  <mergeCells count="12">
    <mergeCell ref="A1:J1"/>
    <mergeCell ref="A2:K2"/>
    <mergeCell ref="D3:H3"/>
    <mergeCell ref="A5:J5"/>
    <mergeCell ref="A10:J10"/>
    <mergeCell ref="Q10:T10"/>
    <mergeCell ref="U10:X10"/>
    <mergeCell ref="Y10:AB10"/>
    <mergeCell ref="E11:J11"/>
    <mergeCell ref="A158:K158"/>
    <mergeCell ref="B92:B95"/>
    <mergeCell ref="M10:P10"/>
  </mergeCells>
  <printOptions/>
  <pageMargins left="0.3937007874015748" right="0.4724409448818898" top="0.31496062992125984" bottom="0.31496062992125984" header="0.2362204724409449" footer="0.1968503937007874"/>
  <pageSetup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ruffili</dc:creator>
  <cp:keywords/>
  <dc:description/>
  <cp:lastModifiedBy>Filip Rufer</cp:lastModifiedBy>
  <cp:lastPrinted>2012-08-11T16:18:48Z</cp:lastPrinted>
  <dcterms:created xsi:type="dcterms:W3CDTF">2008-03-30T08:35:24Z</dcterms:created>
  <dcterms:modified xsi:type="dcterms:W3CDTF">2012-08-11T16:22:05Z</dcterms:modified>
  <cp:category/>
  <cp:version/>
  <cp:contentType/>
  <cp:contentStatus/>
</cp:coreProperties>
</file>